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Development\Documents\Nora\Ollie Court\Budget\"/>
    </mc:Choice>
  </mc:AlternateContent>
  <xr:revisionPtr revIDLastSave="0" documentId="13_ncr:1_{E7CC0131-1DBA-4055-9825-EFA58F7100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ses Over Time" sheetId="1" r:id="rId1"/>
  </sheets>
  <externalReferences>
    <externalReference r:id="rId2"/>
    <externalReference r:id="rId3"/>
  </externalReferences>
  <definedNames>
    <definedName name="Last_Row" localSheetId="0">IF('Uses Over Time'!Values_Entered,Header_Row+'Uses Over Time'!Number_of_Payments,Header_Row)</definedName>
    <definedName name="Last_Row">IF(Values_Entered,Header_Row+Number_of_Payments,Header_Row)</definedName>
    <definedName name="Number_of_Payments" localSheetId="0">MATCH(0.01,End_Bal,-1)+1</definedName>
    <definedName name="Number_of_Payments">MATCH(0.01,End_Bal,-1)+1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_xlnm.Print_Area" localSheetId="0">'Uses Over Time'!$A$1:$AI$188</definedName>
    <definedName name="_xlnm.Print_Titles" localSheetId="0">'Uses Over Time'!$A:$B,'Uses Over Time'!$1:$3</definedName>
    <definedName name="Sched_Pay">'[1]OAHTC Amortization'!$D$18:$D$497</definedName>
    <definedName name="Scheduled_Extra_Payments">'[1]OAHTC Amortization'!$D$10</definedName>
    <definedName name="Scheduled_Interest_Rate" localSheetId="0">#REF!</definedName>
    <definedName name="Scheduled_Interest_Rate">#REF!</definedName>
    <definedName name="Scheduled_Monthly_Payment">'[1]OAHTC Amortization'!$J$5</definedName>
    <definedName name="Total_Interest" localSheetId="0">#REF!</definedName>
    <definedName name="Total_Interest">#REF!</definedName>
    <definedName name="Total_Pay">'[1]OAHTC Amortization'!$F$18:$F$497</definedName>
    <definedName name="units">[2]Income!$L$25</definedName>
    <definedName name="Values_Entered" localSheetId="0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2" i="1" l="1"/>
  <c r="Z42" i="1"/>
  <c r="AA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K42" i="1"/>
  <c r="AG164" i="1"/>
  <c r="AB164" i="1"/>
  <c r="J164" i="1"/>
  <c r="J174" i="1" s="1"/>
  <c r="AG165" i="1"/>
  <c r="AG166" i="1"/>
  <c r="AG169" i="1"/>
  <c r="AB171" i="1"/>
  <c r="AG173" i="1"/>
  <c r="J122" i="1"/>
  <c r="J124" i="1"/>
  <c r="J125" i="1"/>
  <c r="J126" i="1"/>
  <c r="J127" i="1"/>
  <c r="J121" i="1"/>
  <c r="J109" i="1"/>
  <c r="J110" i="1"/>
  <c r="J108" i="1"/>
  <c r="J91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K87" i="1"/>
  <c r="L83" i="1"/>
  <c r="M83" i="1"/>
  <c r="N83" i="1"/>
  <c r="O83" i="1"/>
  <c r="P83" i="1"/>
  <c r="Q83" i="1"/>
  <c r="R83" i="1"/>
  <c r="S83" i="1"/>
  <c r="T83" i="1"/>
  <c r="U83" i="1"/>
  <c r="V83" i="1"/>
  <c r="W83" i="1"/>
  <c r="K83" i="1"/>
  <c r="J71" i="1"/>
  <c r="Z71" i="1"/>
  <c r="Y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K71" i="1"/>
  <c r="C166" i="1"/>
  <c r="W174" i="1"/>
  <c r="W35" i="1"/>
  <c r="X35" i="1"/>
  <c r="W36" i="1"/>
  <c r="X36" i="1"/>
  <c r="W37" i="1"/>
  <c r="X37" i="1"/>
  <c r="W38" i="1"/>
  <c r="X38" i="1"/>
  <c r="V23" i="1"/>
  <c r="W23" i="1"/>
  <c r="X23" i="1"/>
  <c r="W16" i="1"/>
  <c r="X16" i="1"/>
  <c r="W45" i="1" l="1"/>
  <c r="L35" i="1" l="1"/>
  <c r="M35" i="1"/>
  <c r="N35" i="1"/>
  <c r="O35" i="1"/>
  <c r="P35" i="1"/>
  <c r="Q35" i="1"/>
  <c r="R35" i="1"/>
  <c r="S35" i="1"/>
  <c r="T35" i="1"/>
  <c r="U35" i="1"/>
  <c r="V35" i="1"/>
  <c r="Y35" i="1"/>
  <c r="Z35" i="1"/>
  <c r="AA35" i="1"/>
  <c r="AB35" i="1"/>
  <c r="K35" i="1"/>
  <c r="AA23" i="1"/>
  <c r="AB23" i="1"/>
  <c r="J181" i="1"/>
  <c r="AH6" i="1"/>
  <c r="AC174" i="1"/>
  <c r="AD174" i="1"/>
  <c r="AE174" i="1"/>
  <c r="Y143" i="1"/>
  <c r="Z143" i="1"/>
  <c r="AC143" i="1"/>
  <c r="AD143" i="1"/>
  <c r="AE143" i="1"/>
  <c r="AF143" i="1"/>
  <c r="AG143" i="1"/>
  <c r="AC45" i="1"/>
  <c r="AC16" i="1"/>
  <c r="AD16" i="1"/>
  <c r="AE16" i="1"/>
  <c r="AE45" i="1" l="1"/>
  <c r="C159" i="1" l="1"/>
  <c r="AD35" i="1"/>
  <c r="L36" i="1"/>
  <c r="M36" i="1"/>
  <c r="N36" i="1"/>
  <c r="O36" i="1"/>
  <c r="P36" i="1"/>
  <c r="Q36" i="1"/>
  <c r="R36" i="1"/>
  <c r="S36" i="1"/>
  <c r="T36" i="1"/>
  <c r="U36" i="1"/>
  <c r="V36" i="1"/>
  <c r="Y36" i="1"/>
  <c r="Z36" i="1"/>
  <c r="AA36" i="1"/>
  <c r="AB36" i="1"/>
  <c r="AD36" i="1"/>
  <c r="L37" i="1"/>
  <c r="M37" i="1"/>
  <c r="N37" i="1"/>
  <c r="O37" i="1"/>
  <c r="P37" i="1"/>
  <c r="Q37" i="1"/>
  <c r="R37" i="1"/>
  <c r="S37" i="1"/>
  <c r="T37" i="1"/>
  <c r="U37" i="1"/>
  <c r="V37" i="1"/>
  <c r="Y37" i="1"/>
  <c r="Z37" i="1"/>
  <c r="AA37" i="1"/>
  <c r="AB37" i="1"/>
  <c r="AD37" i="1"/>
  <c r="L38" i="1"/>
  <c r="M38" i="1"/>
  <c r="N38" i="1"/>
  <c r="O38" i="1"/>
  <c r="P38" i="1"/>
  <c r="Q38" i="1"/>
  <c r="R38" i="1"/>
  <c r="S38" i="1"/>
  <c r="T38" i="1"/>
  <c r="U38" i="1"/>
  <c r="V38" i="1"/>
  <c r="Y38" i="1"/>
  <c r="Z38" i="1"/>
  <c r="AA38" i="1"/>
  <c r="AB38" i="1"/>
  <c r="AD38" i="1"/>
  <c r="K38" i="1"/>
  <c r="K37" i="1"/>
  <c r="K36" i="1"/>
  <c r="L23" i="1"/>
  <c r="M23" i="1"/>
  <c r="N23" i="1"/>
  <c r="O23" i="1"/>
  <c r="P23" i="1"/>
  <c r="Q23" i="1"/>
  <c r="R23" i="1"/>
  <c r="S23" i="1"/>
  <c r="T23" i="1"/>
  <c r="U23" i="1"/>
  <c r="Y23" i="1"/>
  <c r="Z23" i="1"/>
  <c r="AD23" i="1"/>
  <c r="K23" i="1"/>
  <c r="AD45" i="1" l="1"/>
  <c r="AB45" i="1"/>
  <c r="AG151" i="1" l="1"/>
  <c r="J74" i="1"/>
  <c r="J185" i="1" l="1"/>
  <c r="AB174" i="1"/>
  <c r="AB16" i="1"/>
  <c r="AH165" i="1" l="1"/>
  <c r="AI165" i="1" s="1"/>
  <c r="AH172" i="1"/>
  <c r="AI172" i="1" s="1"/>
  <c r="AH166" i="1"/>
  <c r="AI166" i="1" s="1"/>
  <c r="AH167" i="1"/>
  <c r="AI167" i="1" s="1"/>
  <c r="AH168" i="1"/>
  <c r="AI168" i="1" s="1"/>
  <c r="AH169" i="1"/>
  <c r="AI169" i="1" s="1"/>
  <c r="AH170" i="1"/>
  <c r="AI170" i="1" s="1"/>
  <c r="AH171" i="1"/>
  <c r="AI171" i="1" s="1"/>
  <c r="AH117" i="1"/>
  <c r="AI117" i="1" s="1"/>
  <c r="AH118" i="1"/>
  <c r="AI118" i="1" s="1"/>
  <c r="AH119" i="1"/>
  <c r="AI119" i="1" s="1"/>
  <c r="AH120" i="1"/>
  <c r="AI120" i="1" s="1"/>
  <c r="AH122" i="1"/>
  <c r="AI122" i="1" s="1"/>
  <c r="AH123" i="1"/>
  <c r="AI123" i="1" s="1"/>
  <c r="AH124" i="1"/>
  <c r="AI124" i="1" s="1"/>
  <c r="AH126" i="1"/>
  <c r="AI126" i="1" s="1"/>
  <c r="AH127" i="1"/>
  <c r="AI127" i="1" s="1"/>
  <c r="AH128" i="1"/>
  <c r="AI128" i="1" s="1"/>
  <c r="AH129" i="1"/>
  <c r="AI129" i="1" s="1"/>
  <c r="AH130" i="1"/>
  <c r="AI130" i="1" s="1"/>
  <c r="AH131" i="1"/>
  <c r="AI131" i="1" s="1"/>
  <c r="AH132" i="1"/>
  <c r="AI132" i="1" s="1"/>
  <c r="AH133" i="1"/>
  <c r="AI133" i="1" s="1"/>
  <c r="AH134" i="1"/>
  <c r="AI134" i="1" s="1"/>
  <c r="AH135" i="1"/>
  <c r="AI135" i="1" s="1"/>
  <c r="AH138" i="1"/>
  <c r="L143" i="1"/>
  <c r="M143" i="1"/>
  <c r="N143" i="1"/>
  <c r="O143" i="1"/>
  <c r="P143" i="1"/>
  <c r="Q143" i="1"/>
  <c r="R143" i="1"/>
  <c r="S143" i="1"/>
  <c r="T143" i="1"/>
  <c r="U143" i="1"/>
  <c r="V143" i="1"/>
  <c r="K143" i="1"/>
  <c r="AH125" i="1"/>
  <c r="AI125" i="1" s="1"/>
  <c r="AH121" i="1"/>
  <c r="AI121" i="1" s="1"/>
  <c r="J89" i="1"/>
  <c r="J90" i="1"/>
  <c r="J88" i="1"/>
  <c r="J76" i="1"/>
  <c r="J65" i="1"/>
  <c r="J49" i="1"/>
  <c r="J50" i="1"/>
  <c r="J51" i="1"/>
  <c r="J52" i="1"/>
  <c r="J53" i="1"/>
  <c r="J54" i="1"/>
  <c r="J55" i="1"/>
  <c r="J56" i="1"/>
  <c r="J58" i="1"/>
  <c r="J61" i="1"/>
  <c r="J62" i="1"/>
  <c r="J63" i="1"/>
  <c r="J64" i="1"/>
  <c r="J66" i="1"/>
  <c r="J68" i="1"/>
  <c r="J48" i="1"/>
  <c r="J9" i="1"/>
  <c r="X174" i="1"/>
  <c r="X45" i="1" l="1"/>
  <c r="D16" i="1" l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Y16" i="1"/>
  <c r="Z16" i="1"/>
  <c r="AA16" i="1"/>
  <c r="AF16" i="1"/>
  <c r="AG16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Y45" i="1"/>
  <c r="Z45" i="1"/>
  <c r="AA45" i="1"/>
  <c r="AF45" i="1"/>
  <c r="AG45" i="1"/>
  <c r="D159" i="1"/>
  <c r="E159" i="1"/>
  <c r="F159" i="1"/>
  <c r="G159" i="1"/>
  <c r="H159" i="1"/>
  <c r="I159" i="1"/>
  <c r="J159" i="1"/>
  <c r="C174" i="1"/>
  <c r="D174" i="1"/>
  <c r="E174" i="1"/>
  <c r="F174" i="1"/>
  <c r="G174" i="1"/>
  <c r="H174" i="1"/>
  <c r="I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Y174" i="1"/>
  <c r="Z174" i="1"/>
  <c r="AA174" i="1"/>
  <c r="AF174" i="1"/>
  <c r="AH7" i="1"/>
  <c r="AI7" i="1" s="1"/>
  <c r="AH8" i="1"/>
  <c r="AI8" i="1" s="1"/>
  <c r="AH9" i="1"/>
  <c r="AI9" i="1" s="1"/>
  <c r="AH10" i="1"/>
  <c r="AI10" i="1" s="1"/>
  <c r="AH11" i="1"/>
  <c r="AI11" i="1" s="1"/>
  <c r="AH12" i="1"/>
  <c r="AI12" i="1" s="1"/>
  <c r="AH13" i="1"/>
  <c r="AI13" i="1" s="1"/>
  <c r="AH14" i="1"/>
  <c r="AI14" i="1" s="1"/>
  <c r="AH15" i="1"/>
  <c r="AI15" i="1" s="1"/>
  <c r="AH19" i="1"/>
  <c r="AI19" i="1" s="1"/>
  <c r="AH20" i="1"/>
  <c r="AI20" i="1" s="1"/>
  <c r="AH21" i="1"/>
  <c r="AI21" i="1" s="1"/>
  <c r="AH22" i="1"/>
  <c r="AI22" i="1" s="1"/>
  <c r="AH23" i="1"/>
  <c r="AI23" i="1" s="1"/>
  <c r="AH24" i="1"/>
  <c r="AI24" i="1" s="1"/>
  <c r="AH25" i="1"/>
  <c r="AI25" i="1" s="1"/>
  <c r="AH26" i="1"/>
  <c r="AI26" i="1" s="1"/>
  <c r="AH27" i="1"/>
  <c r="AI27" i="1" s="1"/>
  <c r="AH28" i="1"/>
  <c r="AI28" i="1" s="1"/>
  <c r="AH29" i="1"/>
  <c r="AI29" i="1" s="1"/>
  <c r="AH30" i="1"/>
  <c r="AI30" i="1" s="1"/>
  <c r="AH31" i="1"/>
  <c r="AI31" i="1" s="1"/>
  <c r="AH32" i="1"/>
  <c r="AI32" i="1" s="1"/>
  <c r="AH33" i="1"/>
  <c r="AI33" i="1" s="1"/>
  <c r="AH34" i="1"/>
  <c r="AI34" i="1" s="1"/>
  <c r="AH35" i="1"/>
  <c r="AI35" i="1" s="1"/>
  <c r="AH36" i="1"/>
  <c r="AI36" i="1" s="1"/>
  <c r="AH37" i="1"/>
  <c r="AI37" i="1" s="1"/>
  <c r="AH38" i="1"/>
  <c r="AI38" i="1" s="1"/>
  <c r="AH39" i="1"/>
  <c r="AI39" i="1" s="1"/>
  <c r="AH40" i="1"/>
  <c r="AI40" i="1" s="1"/>
  <c r="AH41" i="1"/>
  <c r="AI41" i="1" s="1"/>
  <c r="AH42" i="1"/>
  <c r="AI42" i="1" s="1"/>
  <c r="AH43" i="1"/>
  <c r="AI43" i="1" s="1"/>
  <c r="AH44" i="1"/>
  <c r="AI44" i="1" s="1"/>
  <c r="AH48" i="1"/>
  <c r="AI48" i="1" s="1"/>
  <c r="AH49" i="1"/>
  <c r="AI49" i="1" s="1"/>
  <c r="AH50" i="1"/>
  <c r="AI50" i="1" s="1"/>
  <c r="AH51" i="1"/>
  <c r="AI51" i="1" s="1"/>
  <c r="AH52" i="1"/>
  <c r="AI52" i="1" s="1"/>
  <c r="AH53" i="1"/>
  <c r="AI53" i="1" s="1"/>
  <c r="AH54" i="1"/>
  <c r="AI54" i="1" s="1"/>
  <c r="AH55" i="1"/>
  <c r="AI55" i="1" s="1"/>
  <c r="AH56" i="1"/>
  <c r="AI56" i="1" s="1"/>
  <c r="AH57" i="1"/>
  <c r="AI57" i="1" s="1"/>
  <c r="AH58" i="1"/>
  <c r="AI58" i="1" s="1"/>
  <c r="AH59" i="1"/>
  <c r="AI59" i="1" s="1"/>
  <c r="AH60" i="1"/>
  <c r="AI60" i="1" s="1"/>
  <c r="AH61" i="1"/>
  <c r="AI61" i="1" s="1"/>
  <c r="AH62" i="1"/>
  <c r="AI62" i="1" s="1"/>
  <c r="AH63" i="1"/>
  <c r="AI63" i="1" s="1"/>
  <c r="AH64" i="1"/>
  <c r="AI64" i="1" s="1"/>
  <c r="AH65" i="1"/>
  <c r="AI65" i="1" s="1"/>
  <c r="AH66" i="1"/>
  <c r="AI66" i="1" s="1"/>
  <c r="AH67" i="1"/>
  <c r="AI67" i="1" s="1"/>
  <c r="AH68" i="1"/>
  <c r="AI68" i="1" s="1"/>
  <c r="AH69" i="1"/>
  <c r="AI69" i="1" s="1"/>
  <c r="AH70" i="1"/>
  <c r="AI70" i="1" s="1"/>
  <c r="AH71" i="1"/>
  <c r="AI71" i="1" s="1"/>
  <c r="AH72" i="1"/>
  <c r="AI72" i="1" s="1"/>
  <c r="AH73" i="1"/>
  <c r="AI73" i="1" s="1"/>
  <c r="AH74" i="1"/>
  <c r="AI74" i="1" s="1"/>
  <c r="AH75" i="1"/>
  <c r="AI75" i="1" s="1"/>
  <c r="AH76" i="1"/>
  <c r="AI76" i="1" s="1"/>
  <c r="AH77" i="1"/>
  <c r="AI77" i="1" s="1"/>
  <c r="AH78" i="1"/>
  <c r="AI78" i="1" s="1"/>
  <c r="AH79" i="1"/>
  <c r="AI79" i="1" s="1"/>
  <c r="AH80" i="1"/>
  <c r="AI80" i="1" s="1"/>
  <c r="AH81" i="1"/>
  <c r="AI81" i="1" s="1"/>
  <c r="AH82" i="1"/>
  <c r="AI82" i="1" s="1"/>
  <c r="AH83" i="1"/>
  <c r="AI83" i="1" s="1"/>
  <c r="AH84" i="1"/>
  <c r="AI84" i="1" s="1"/>
  <c r="AH85" i="1"/>
  <c r="AI85" i="1" s="1"/>
  <c r="AH86" i="1"/>
  <c r="AI86" i="1" s="1"/>
  <c r="AH87" i="1"/>
  <c r="AI87" i="1" s="1"/>
  <c r="AH88" i="1"/>
  <c r="AI88" i="1" s="1"/>
  <c r="AH89" i="1"/>
  <c r="AI89" i="1" s="1"/>
  <c r="AH90" i="1"/>
  <c r="AI90" i="1" s="1"/>
  <c r="AH91" i="1"/>
  <c r="AI91" i="1" s="1"/>
  <c r="AH92" i="1"/>
  <c r="AI92" i="1" s="1"/>
  <c r="AH93" i="1"/>
  <c r="AI93" i="1" s="1"/>
  <c r="AH94" i="1"/>
  <c r="AI94" i="1" s="1"/>
  <c r="AH95" i="1"/>
  <c r="AI95" i="1" s="1"/>
  <c r="AH96" i="1"/>
  <c r="AI96" i="1" s="1"/>
  <c r="AH97" i="1"/>
  <c r="AI97" i="1" s="1"/>
  <c r="AH98" i="1"/>
  <c r="AI98" i="1" s="1"/>
  <c r="AH99" i="1"/>
  <c r="AI99" i="1" s="1"/>
  <c r="AH100" i="1"/>
  <c r="AI100" i="1" s="1"/>
  <c r="AH101" i="1"/>
  <c r="AI101" i="1" s="1"/>
  <c r="AH102" i="1"/>
  <c r="AI102" i="1" s="1"/>
  <c r="AH103" i="1"/>
  <c r="AI103" i="1" s="1"/>
  <c r="AH104" i="1"/>
  <c r="AI104" i="1" s="1"/>
  <c r="AH105" i="1"/>
  <c r="AI105" i="1" s="1"/>
  <c r="AH106" i="1"/>
  <c r="AI106" i="1" s="1"/>
  <c r="AH107" i="1"/>
  <c r="AI107" i="1" s="1"/>
  <c r="AH108" i="1"/>
  <c r="AI108" i="1" s="1"/>
  <c r="AH109" i="1"/>
  <c r="AI109" i="1" s="1"/>
  <c r="AH110" i="1"/>
  <c r="AI110" i="1" s="1"/>
  <c r="AH111" i="1"/>
  <c r="AI111" i="1" s="1"/>
  <c r="AH112" i="1"/>
  <c r="AI112" i="1" s="1"/>
  <c r="AH113" i="1"/>
  <c r="AI113" i="1" s="1"/>
  <c r="AH114" i="1"/>
  <c r="AI114" i="1" s="1"/>
  <c r="AH115" i="1"/>
  <c r="AI115" i="1" s="1"/>
  <c r="AH116" i="1"/>
  <c r="AI116" i="1" s="1"/>
  <c r="AI138" i="1"/>
  <c r="AH140" i="1"/>
  <c r="AI140" i="1" s="1"/>
  <c r="AH141" i="1"/>
  <c r="AI141" i="1" s="1"/>
  <c r="AH142" i="1"/>
  <c r="AI142" i="1" s="1"/>
  <c r="AH143" i="1"/>
  <c r="AI143" i="1" s="1"/>
  <c r="AH144" i="1"/>
  <c r="AI144" i="1" s="1"/>
  <c r="AH145" i="1"/>
  <c r="AI145" i="1" s="1"/>
  <c r="AH146" i="1"/>
  <c r="AI146" i="1" s="1"/>
  <c r="AH147" i="1"/>
  <c r="AI147" i="1" s="1"/>
  <c r="AH148" i="1"/>
  <c r="AI148" i="1" s="1"/>
  <c r="AH149" i="1"/>
  <c r="AI149" i="1" s="1"/>
  <c r="AH150" i="1"/>
  <c r="AI150" i="1" s="1"/>
  <c r="AH152" i="1"/>
  <c r="AI152" i="1" s="1"/>
  <c r="AH153" i="1"/>
  <c r="AI153" i="1" s="1"/>
  <c r="AH154" i="1"/>
  <c r="AI154" i="1" s="1"/>
  <c r="AH155" i="1"/>
  <c r="AI155" i="1" s="1"/>
  <c r="AH156" i="1"/>
  <c r="AI156" i="1" s="1"/>
  <c r="AH157" i="1"/>
  <c r="AI157" i="1" s="1"/>
  <c r="AH158" i="1"/>
  <c r="AI158" i="1" s="1"/>
  <c r="AH151" i="1"/>
  <c r="AI151" i="1" s="1"/>
  <c r="AI6" i="1" l="1"/>
  <c r="AI16" i="1" s="1"/>
  <c r="AH16" i="1"/>
  <c r="H161" i="1"/>
  <c r="G161" i="1"/>
  <c r="I161" i="1"/>
  <c r="F161" i="1"/>
  <c r="E161" i="1"/>
  <c r="D161" i="1"/>
  <c r="J161" i="1"/>
  <c r="AI45" i="1"/>
  <c r="AH45" i="1"/>
  <c r="C16" i="1"/>
  <c r="C5" i="1"/>
  <c r="J176" i="1" l="1"/>
  <c r="J180" i="1" s="1"/>
  <c r="E176" i="1"/>
  <c r="C45" i="1"/>
  <c r="C161" i="1" s="1"/>
  <c r="H176" i="1"/>
  <c r="F176" i="1"/>
  <c r="I176" i="1"/>
  <c r="G176" i="1"/>
  <c r="D176" i="1"/>
  <c r="J182" i="1" l="1"/>
  <c r="K181" i="1" s="1"/>
  <c r="K136" i="1" s="1"/>
  <c r="K159" i="1" s="1"/>
  <c r="K161" i="1" s="1"/>
  <c r="C176" i="1"/>
  <c r="K176" i="1" l="1"/>
  <c r="K180" i="1" s="1"/>
  <c r="K182" i="1" l="1"/>
  <c r="L181" i="1" s="1"/>
  <c r="L136" i="1" l="1"/>
  <c r="L159" i="1" s="1"/>
  <c r="L161" i="1" s="1"/>
  <c r="L176" i="1" l="1"/>
  <c r="L180" i="1" s="1"/>
  <c r="L182" i="1" s="1"/>
  <c r="M181" i="1" s="1"/>
  <c r="M136" i="1" s="1"/>
  <c r="M159" i="1" s="1"/>
  <c r="M161" i="1" s="1"/>
  <c r="M176" i="1" l="1"/>
  <c r="M180" i="1" s="1"/>
  <c r="M182" i="1" s="1"/>
  <c r="N181" i="1" s="1"/>
  <c r="N136" i="1" s="1"/>
  <c r="N159" i="1" s="1"/>
  <c r="N161" i="1" s="1"/>
  <c r="N176" i="1" l="1"/>
  <c r="N180" i="1" s="1"/>
  <c r="N182" i="1" s="1"/>
  <c r="O181" i="1" s="1"/>
  <c r="O136" i="1" s="1"/>
  <c r="O159" i="1" s="1"/>
  <c r="O161" i="1" s="1"/>
  <c r="O176" i="1" l="1"/>
  <c r="O180" i="1" s="1"/>
  <c r="O182" i="1" s="1"/>
  <c r="P181" i="1" s="1"/>
  <c r="P136" i="1" s="1"/>
  <c r="P159" i="1" s="1"/>
  <c r="P161" i="1" s="1"/>
  <c r="P176" i="1" l="1"/>
  <c r="P180" i="1" s="1"/>
  <c r="P182" i="1" s="1"/>
  <c r="Q181" i="1" s="1"/>
  <c r="Q136" i="1" s="1"/>
  <c r="Q159" i="1" s="1"/>
  <c r="Q161" i="1" s="1"/>
  <c r="Q176" i="1" l="1"/>
  <c r="Q180" i="1" s="1"/>
  <c r="Q182" i="1" s="1"/>
  <c r="R181" i="1" s="1"/>
  <c r="R136" i="1" s="1"/>
  <c r="R159" i="1" s="1"/>
  <c r="R161" i="1" s="1"/>
  <c r="R176" i="1" l="1"/>
  <c r="R180" i="1" s="1"/>
  <c r="R182" i="1" s="1"/>
  <c r="S181" i="1" s="1"/>
  <c r="S136" i="1" s="1"/>
  <c r="S159" i="1" s="1"/>
  <c r="S161" i="1" s="1"/>
  <c r="S176" i="1" l="1"/>
  <c r="S180" i="1" s="1"/>
  <c r="S182" i="1" s="1"/>
  <c r="T181" i="1" s="1"/>
  <c r="T136" i="1" s="1"/>
  <c r="T159" i="1" s="1"/>
  <c r="T161" i="1" s="1"/>
  <c r="T176" i="1" l="1"/>
  <c r="T180" i="1" s="1"/>
  <c r="T182" i="1" s="1"/>
  <c r="U181" i="1" s="1"/>
  <c r="U136" i="1" s="1"/>
  <c r="U159" i="1" s="1"/>
  <c r="U161" i="1" s="1"/>
  <c r="U176" i="1" l="1"/>
  <c r="U180" i="1" s="1"/>
  <c r="U182" i="1" s="1"/>
  <c r="V181" i="1" s="1"/>
  <c r="V136" i="1" s="1"/>
  <c r="V159" i="1" s="1"/>
  <c r="V161" i="1" s="1"/>
  <c r="V176" i="1" l="1"/>
  <c r="V180" i="1" s="1"/>
  <c r="V182" i="1" s="1"/>
  <c r="X181" i="1" l="1"/>
  <c r="X136" i="1" s="1"/>
  <c r="X159" i="1" s="1"/>
  <c r="X161" i="1" s="1"/>
  <c r="X176" i="1" s="1"/>
  <c r="X180" i="1" s="1"/>
  <c r="X182" i="1" s="1"/>
  <c r="Y181" i="1" s="1"/>
  <c r="Y137" i="1" s="1"/>
  <c r="W181" i="1"/>
  <c r="W136" i="1" s="1"/>
  <c r="W159" i="1" s="1"/>
  <c r="W161" i="1" s="1"/>
  <c r="W176" i="1" s="1"/>
  <c r="W180" i="1" s="1"/>
  <c r="W182" i="1" s="1"/>
  <c r="AH136" i="1" l="1"/>
  <c r="AI136" i="1" s="1"/>
  <c r="Y159" i="1"/>
  <c r="Y161" i="1" s="1"/>
  <c r="Y176" i="1" s="1"/>
  <c r="Y180" i="1" l="1"/>
  <c r="Y182" i="1" s="1"/>
  <c r="Z181" i="1" s="1"/>
  <c r="Z137" i="1" s="1"/>
  <c r="Z159" i="1" l="1"/>
  <c r="Z161" i="1" s="1"/>
  <c r="Z176" i="1" l="1"/>
  <c r="Z180" i="1" s="1"/>
  <c r="Z182" i="1" s="1"/>
  <c r="AA181" i="1" l="1"/>
  <c r="AA137" i="1" s="1"/>
  <c r="AA159" i="1" l="1"/>
  <c r="AA161" i="1" s="1"/>
  <c r="AA176" i="1" l="1"/>
  <c r="AA180" i="1" s="1"/>
  <c r="AA182" i="1" s="1"/>
  <c r="AB181" i="1" s="1"/>
  <c r="AB137" i="1" s="1"/>
  <c r="AB159" i="1" l="1"/>
  <c r="AB161" i="1" s="1"/>
  <c r="AB176" i="1" l="1"/>
  <c r="AB180" i="1" s="1"/>
  <c r="AB182" i="1" s="1"/>
  <c r="AC181" i="1" s="1"/>
  <c r="AC137" i="1" s="1"/>
  <c r="AC159" i="1" l="1"/>
  <c r="AC161" i="1" s="1"/>
  <c r="AC176" i="1" l="1"/>
  <c r="AC180" i="1" s="1"/>
  <c r="AC182" i="1" s="1"/>
  <c r="AD181" i="1" s="1"/>
  <c r="AD137" i="1" l="1"/>
  <c r="AD159" i="1" s="1"/>
  <c r="AD161" i="1" s="1"/>
  <c r="AD176" i="1" l="1"/>
  <c r="AD180" i="1" s="1"/>
  <c r="AD182" i="1" s="1"/>
  <c r="AE181" i="1" s="1"/>
  <c r="AE137" i="1" l="1"/>
  <c r="AE159" i="1" l="1"/>
  <c r="AE161" i="1" s="1"/>
  <c r="AE176" i="1" s="1"/>
  <c r="AE180" i="1" s="1"/>
  <c r="AE182" i="1" s="1"/>
  <c r="AF181" i="1" s="1"/>
  <c r="AH173" i="1"/>
  <c r="AF137" i="1" l="1"/>
  <c r="AI173" i="1"/>
  <c r="AF159" i="1" l="1"/>
  <c r="AF161" i="1" s="1"/>
  <c r="AF176" i="1" s="1"/>
  <c r="AF180" i="1" s="1"/>
  <c r="AF182" i="1" s="1"/>
  <c r="AG181" i="1" s="1"/>
  <c r="AG137" i="1" l="1"/>
  <c r="AH137" i="1" s="1"/>
  <c r="AI137" i="1" s="1"/>
  <c r="AG159" i="1" l="1"/>
  <c r="AG161" i="1" s="1"/>
  <c r="AH139" i="1"/>
  <c r="AI139" i="1"/>
  <c r="AI159" i="1" s="1"/>
  <c r="AI161" i="1" s="1"/>
  <c r="AH159" i="1"/>
  <c r="AH161" i="1" s="1"/>
  <c r="AG174" i="1"/>
  <c r="AH164" i="1"/>
  <c r="AI164" i="1" s="1"/>
  <c r="AI174" i="1" s="1"/>
  <c r="AG176" i="1" l="1"/>
  <c r="AG180" i="1" s="1"/>
  <c r="AG182" i="1" s="1"/>
  <c r="AH174" i="1"/>
</calcChain>
</file>

<file path=xl/sharedStrings.xml><?xml version="1.0" encoding="utf-8"?>
<sst xmlns="http://schemas.openxmlformats.org/spreadsheetml/2006/main" count="149" uniqueCount="139">
  <si>
    <t>Expenses</t>
  </si>
  <si>
    <t>Predevelopment</t>
  </si>
  <si>
    <t>Construction</t>
  </si>
  <si>
    <t>Qualified Occupancy</t>
  </si>
  <si>
    <t>To Date</t>
  </si>
  <si>
    <t>Total</t>
  </si>
  <si>
    <t>Over/Under</t>
  </si>
  <si>
    <t>Acquisition Costs</t>
  </si>
  <si>
    <t>Purchase Price:</t>
  </si>
  <si>
    <t xml:space="preserve">      Land</t>
  </si>
  <si>
    <t xml:space="preserve">      Improvements</t>
  </si>
  <si>
    <t>Liens and Other Taxes</t>
  </si>
  <si>
    <t>Closing/Recording</t>
  </si>
  <si>
    <t>Extension Fees</t>
  </si>
  <si>
    <t xml:space="preserve">Other (list below): </t>
  </si>
  <si>
    <t>Acquisition Costs Subtotal:</t>
  </si>
  <si>
    <t>Construction Costs</t>
  </si>
  <si>
    <t>Off-site Work</t>
  </si>
  <si>
    <t>On-site Work</t>
  </si>
  <si>
    <t>Hazardous Materials Abatement</t>
  </si>
  <si>
    <t>Demolition</t>
  </si>
  <si>
    <t>Residential Building</t>
  </si>
  <si>
    <t>Commercial Space/Building</t>
  </si>
  <si>
    <t xml:space="preserve">Common Use Facilities                 </t>
  </si>
  <si>
    <t>FF&amp;E (Common Area Furnishings)</t>
  </si>
  <si>
    <t>Internet Wiring &amp; Equipment</t>
  </si>
  <si>
    <t>Landscaping</t>
  </si>
  <si>
    <t>Elevator</t>
  </si>
  <si>
    <t>Laundry Facilities</t>
  </si>
  <si>
    <t>Storage/Garages</t>
  </si>
  <si>
    <t>Builder's Risk Insurance</t>
  </si>
  <si>
    <t>Performance Bond</t>
  </si>
  <si>
    <t>3rd Party Const. Management</t>
  </si>
  <si>
    <t>Contingency</t>
  </si>
  <si>
    <t>General Conditions</t>
  </si>
  <si>
    <t>Contractor Overhead</t>
  </si>
  <si>
    <t>Contractor Profit</t>
  </si>
  <si>
    <t>Construction Costs Subtotal:</t>
  </si>
  <si>
    <t>Development Costs</t>
  </si>
  <si>
    <t>Land Use Approvals</t>
  </si>
  <si>
    <t>Building Permits/Fees</t>
  </si>
  <si>
    <t>System Development Charges</t>
  </si>
  <si>
    <t>Market Study</t>
  </si>
  <si>
    <t>Environmental Report</t>
  </si>
  <si>
    <t>Soils Report (Geotechnical)</t>
  </si>
  <si>
    <t>Survey</t>
  </si>
  <si>
    <t xml:space="preserve">Capital Needs Assessment </t>
  </si>
  <si>
    <t>Marketing/Advertising</t>
  </si>
  <si>
    <t>Insurance</t>
  </si>
  <si>
    <t xml:space="preserve">OHCS Const. Inspection </t>
  </si>
  <si>
    <t>OHCS Constr. Analyst</t>
  </si>
  <si>
    <t>General Fees</t>
  </si>
  <si>
    <t>Architectural</t>
  </si>
  <si>
    <t>SPD Architectural Review Fee</t>
  </si>
  <si>
    <t>Engineering</t>
  </si>
  <si>
    <t>Legal/Accounting</t>
  </si>
  <si>
    <t>Cost Certification</t>
  </si>
  <si>
    <t>Appraisals</t>
  </si>
  <si>
    <t>Special Inspections/Testing</t>
  </si>
  <si>
    <t>Developer Fee</t>
  </si>
  <si>
    <t>Consultant Fee</t>
  </si>
  <si>
    <t>Rate Lock Fee</t>
  </si>
  <si>
    <t>Construction Loan Costs/Fees</t>
  </si>
  <si>
    <t>Lender Inspection Fees</t>
  </si>
  <si>
    <t>Lender Title Insurance</t>
  </si>
  <si>
    <t>Lender Legal Fees</t>
  </si>
  <si>
    <t>Loan Fees</t>
  </si>
  <si>
    <t>Loan Closing Fees</t>
  </si>
  <si>
    <t>Property Taxes (Constr Period)</t>
  </si>
  <si>
    <t>Bridge Loan Fees</t>
  </si>
  <si>
    <t>Bridge Loan Legal</t>
  </si>
  <si>
    <t>Bridge Loan Trustee</t>
  </si>
  <si>
    <t>Bridge Loan Underwriting</t>
  </si>
  <si>
    <t>Permanent Loan Fees</t>
  </si>
  <si>
    <t xml:space="preserve">Perm. Loan Fee </t>
  </si>
  <si>
    <t>Perm. Loan Closing Fees</t>
  </si>
  <si>
    <t>Tax Credit Fees</t>
  </si>
  <si>
    <t>Tax Credit Fee</t>
  </si>
  <si>
    <t>Tax Credit Cost Certification</t>
  </si>
  <si>
    <t>Tax Credit Legal/Advisor Fee</t>
  </si>
  <si>
    <t>Interest</t>
  </si>
  <si>
    <t>Construction Period</t>
  </si>
  <si>
    <t>Construction Bridge Loan</t>
  </si>
  <si>
    <t>Development Contingency</t>
  </si>
  <si>
    <t>Contingency Escrow Account (3%)</t>
  </si>
  <si>
    <t>Lease Up / Tenant Relocation</t>
  </si>
  <si>
    <t>Lease Up</t>
  </si>
  <si>
    <t>Tenant Relocation</t>
  </si>
  <si>
    <t>Reserves/Cash Accounts</t>
  </si>
  <si>
    <t>Operating Reserve</t>
  </si>
  <si>
    <t>Deposit to Replacement Reserves</t>
  </si>
  <si>
    <t>Development Costs Subtotal:</t>
  </si>
  <si>
    <t>Total Expended</t>
  </si>
  <si>
    <t>LIHTC Equity</t>
  </si>
  <si>
    <t>Total Sources</t>
  </si>
  <si>
    <t>Overage/Shortage</t>
  </si>
  <si>
    <t>Construction Loan Interest</t>
  </si>
  <si>
    <t xml:space="preserve">   Construction Draw Percentage:</t>
  </si>
  <si>
    <t>Closing</t>
  </si>
  <si>
    <t>Contractor Liability Insurance</t>
  </si>
  <si>
    <t>Contractor Performance Bond</t>
  </si>
  <si>
    <t>Lead Based Paint Report</t>
  </si>
  <si>
    <t>Asbestos Report</t>
  </si>
  <si>
    <t>Pest &amp; Dry Rot Report</t>
  </si>
  <si>
    <t>OHCS Doc Prep Charge</t>
  </si>
  <si>
    <t>Bridge Loan Fee</t>
  </si>
  <si>
    <t>Bridge Loan Closing Fees</t>
  </si>
  <si>
    <t>OHCS Tax Credit Application Charge</t>
  </si>
  <si>
    <t>OHCS Tax Credit Reservation Charge</t>
  </si>
  <si>
    <t>OHCS Recipient Charge</t>
  </si>
  <si>
    <t>Tax Credit Syndication Costs</t>
  </si>
  <si>
    <t>Cash</t>
  </si>
  <si>
    <t>Construction Loan Draw</t>
  </si>
  <si>
    <t>Construction Loan Balance</t>
  </si>
  <si>
    <t>Lease-Up</t>
  </si>
  <si>
    <t>Earth Advantage Certification</t>
  </si>
  <si>
    <t>Bond Issuance Fees</t>
  </si>
  <si>
    <t>Negative Arbitrage</t>
  </si>
  <si>
    <t>Bond Counsel</t>
  </si>
  <si>
    <t>Trustee Acceptance Fee</t>
  </si>
  <si>
    <t>Annual Trustee Fee to Stabilization</t>
  </si>
  <si>
    <t>OHCS Bond Application Charge</t>
  </si>
  <si>
    <t>OHCS Bond Issuance Charge</t>
  </si>
  <si>
    <t>OHCS Financial Advisor</t>
  </si>
  <si>
    <t>TEFRA Notice</t>
  </si>
  <si>
    <t>Bond Underwriter</t>
  </si>
  <si>
    <t>Bond Cost Certification</t>
  </si>
  <si>
    <t>City of Eugene HOME</t>
  </si>
  <si>
    <t>Deferred Developer Fee</t>
  </si>
  <si>
    <t>Envelope Consultant</t>
  </si>
  <si>
    <t>EWEB Energy Incentives</t>
  </si>
  <si>
    <t>Ollie Court 
Residential</t>
  </si>
  <si>
    <t>Inflation Contingency</t>
  </si>
  <si>
    <t>OHCS LIFT Reservation Charge</t>
  </si>
  <si>
    <t>HOME Project Delivery</t>
  </si>
  <si>
    <t>EWEB SDCs/Fees</t>
  </si>
  <si>
    <t>OHCS LIFT</t>
  </si>
  <si>
    <t>City of Eugene Fee Assistance</t>
  </si>
  <si>
    <t xml:space="preserve">Perm Loan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</si>
</sst>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%"/>
    <numFmt numFmtId="166" formatCode="[$-409]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0"/>
      <name val="MS Sans Serif"/>
      <family val="2"/>
    </font>
    <font>
      <sz val="10"/>
      <name val="Calibri"/>
      <family val="1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3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" fillId="13" borderId="0" applyNumberFormat="0" applyBorder="0" applyAlignment="0" applyProtection="0"/>
    <xf numFmtId="0" fontId="11" fillId="3" borderId="1" applyNumberFormat="0" applyAlignment="0" applyProtection="0"/>
    <xf numFmtId="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2" fillId="2" borderId="1" applyNumberFormat="0" applyAlignment="0" applyProtection="0"/>
    <xf numFmtId="0" fontId="6" fillId="0" borderId="0">
      <alignment vertical="top"/>
    </xf>
    <xf numFmtId="0" fontId="13" fillId="0" borderId="0"/>
    <xf numFmtId="0" fontId="1" fillId="0" borderId="0"/>
    <xf numFmtId="0" fontId="6" fillId="0" borderId="0">
      <alignment vertical="top"/>
    </xf>
    <xf numFmtId="0" fontId="14" fillId="0" borderId="0"/>
    <xf numFmtId="0" fontId="6" fillId="0" borderId="0">
      <alignment vertical="top"/>
    </xf>
    <xf numFmtId="0" fontId="6" fillId="0" borderId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10" applyNumberFormat="0" applyFont="0" applyFill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2" fillId="4" borderId="0" xfId="0" applyFont="1" applyFill="1"/>
    <xf numFmtId="0" fontId="2" fillId="4" borderId="0" xfId="0" quotePrefix="1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8" borderId="0" xfId="0" applyFont="1" applyFill="1"/>
    <xf numFmtId="0" fontId="2" fillId="0" borderId="2" xfId="0" applyFont="1" applyBorder="1"/>
    <xf numFmtId="164" fontId="5" fillId="0" borderId="3" xfId="1" applyNumberFormat="1" applyFont="1" applyFill="1" applyBorder="1" applyAlignment="1" applyProtection="1">
      <alignment horizontal="center"/>
    </xf>
    <xf numFmtId="164" fontId="2" fillId="0" borderId="0" xfId="0" applyNumberFormat="1" applyFont="1"/>
    <xf numFmtId="164" fontId="2" fillId="9" borderId="2" xfId="0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/>
    <xf numFmtId="3" fontId="2" fillId="0" borderId="3" xfId="1" applyNumberFormat="1" applyFont="1" applyFill="1" applyBorder="1" applyAlignment="1" applyProtection="1">
      <alignment horizontal="right"/>
    </xf>
    <xf numFmtId="0" fontId="2" fillId="0" borderId="0" xfId="0" applyFont="1" applyProtection="1">
      <protection locked="0"/>
    </xf>
    <xf numFmtId="164" fontId="2" fillId="9" borderId="2" xfId="3" applyNumberFormat="1" applyFont="1" applyFill="1" applyBorder="1" applyAlignment="1" applyProtection="1">
      <alignment horizontal="right"/>
      <protection locked="0"/>
    </xf>
    <xf numFmtId="5" fontId="2" fillId="0" borderId="0" xfId="3" applyFont="1" applyFill="1" applyBorder="1" applyAlignment="1" applyProtection="1">
      <alignment horizontal="right"/>
      <protection locked="0"/>
    </xf>
    <xf numFmtId="0" fontId="7" fillId="10" borderId="4" xfId="0" applyFont="1" applyFill="1" applyBorder="1" applyAlignment="1">
      <alignment horizontal="left" indent="1"/>
    </xf>
    <xf numFmtId="164" fontId="7" fillId="10" borderId="4" xfId="3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4" fillId="8" borderId="0" xfId="0" applyFont="1" applyFill="1" applyAlignment="1">
      <alignment horizontal="right"/>
    </xf>
    <xf numFmtId="41" fontId="4" fillId="8" borderId="0" xfId="0" applyNumberFormat="1" applyFont="1" applyFill="1" applyAlignment="1">
      <alignment horizontal="right"/>
    </xf>
    <xf numFmtId="41" fontId="2" fillId="11" borderId="0" xfId="0" applyNumberFormat="1" applyFont="1" applyFill="1"/>
    <xf numFmtId="4" fontId="2" fillId="0" borderId="0" xfId="0" applyNumberFormat="1" applyFont="1"/>
    <xf numFmtId="3" fontId="2" fillId="0" borderId="0" xfId="0" applyNumberFormat="1" applyFont="1"/>
    <xf numFmtId="0" fontId="2" fillId="4" borderId="0" xfId="0" applyFont="1" applyFill="1" applyProtection="1">
      <protection locked="0"/>
    </xf>
    <xf numFmtId="3" fontId="2" fillId="4" borderId="0" xfId="4" applyFont="1" applyFill="1" applyBorder="1" applyAlignment="1" applyProtection="1">
      <alignment horizontal="right"/>
      <protection locked="0"/>
    </xf>
    <xf numFmtId="164" fontId="7" fillId="10" borderId="4" xfId="1" applyNumberFormat="1" applyFont="1" applyFill="1" applyBorder="1" applyAlignment="1" applyProtection="1">
      <alignment horizontal="right"/>
    </xf>
    <xf numFmtId="3" fontId="4" fillId="8" borderId="0" xfId="0" applyNumberFormat="1" applyFont="1" applyFill="1" applyAlignment="1">
      <alignment horizontal="right"/>
    </xf>
    <xf numFmtId="0" fontId="8" fillId="12" borderId="0" xfId="0" applyFont="1" applyFill="1" applyAlignment="1">
      <alignment horizontal="right"/>
    </xf>
    <xf numFmtId="0" fontId="2" fillId="9" borderId="0" xfId="0" applyFont="1" applyFill="1" applyProtection="1">
      <protection locked="0"/>
    </xf>
    <xf numFmtId="164" fontId="2" fillId="9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vertical="top"/>
      <protection locked="0"/>
    </xf>
    <xf numFmtId="3" fontId="2" fillId="0" borderId="0" xfId="4" applyFont="1" applyFill="1" applyBorder="1" applyAlignment="1" applyProtection="1">
      <alignment horizontal="right"/>
      <protection locked="0"/>
    </xf>
    <xf numFmtId="0" fontId="7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4" borderId="2" xfId="0" applyFont="1" applyFill="1" applyBorder="1" applyProtection="1">
      <protection locked="0"/>
    </xf>
    <xf numFmtId="3" fontId="2" fillId="0" borderId="0" xfId="4" applyFont="1" applyFill="1" applyBorder="1" applyAlignment="1" applyProtection="1">
      <alignment horizontal="center"/>
      <protection locked="0"/>
    </xf>
    <xf numFmtId="164" fontId="7" fillId="10" borderId="4" xfId="0" applyNumberFormat="1" applyFont="1" applyFill="1" applyBorder="1" applyAlignment="1">
      <alignment horizontal="left" indent="1"/>
    </xf>
    <xf numFmtId="164" fontId="7" fillId="0" borderId="0" xfId="3" applyNumberFormat="1" applyFont="1" applyFill="1" applyBorder="1" applyAlignment="1" applyProtection="1">
      <alignment horizontal="center"/>
    </xf>
    <xf numFmtId="41" fontId="2" fillId="0" borderId="0" xfId="2" applyNumberFormat="1" applyFont="1" applyFill="1" applyBorder="1" applyAlignment="1">
      <alignment vertical="center"/>
    </xf>
    <xf numFmtId="164" fontId="2" fillId="0" borderId="0" xfId="0" applyNumberFormat="1" applyFont="1" applyAlignment="1">
      <alignment horizontal="center"/>
    </xf>
    <xf numFmtId="41" fontId="2" fillId="0" borderId="0" xfId="2" applyNumberFormat="1" applyFont="1" applyFill="1" applyBorder="1" applyAlignment="1"/>
    <xf numFmtId="0" fontId="7" fillId="10" borderId="0" xfId="0" applyFont="1" applyFill="1" applyAlignment="1">
      <alignment horizontal="left"/>
    </xf>
    <xf numFmtId="5" fontId="7" fillId="10" borderId="0" xfId="3" applyFont="1" applyFill="1" applyBorder="1" applyAlignment="1" applyProtection="1">
      <alignment horizontal="right"/>
    </xf>
    <xf numFmtId="3" fontId="2" fillId="0" borderId="0" xfId="1" applyNumberFormat="1" applyFont="1" applyFill="1" applyBorder="1" applyAlignment="1" applyProtection="1">
      <alignment horizontal="right"/>
    </xf>
    <xf numFmtId="166" fontId="2" fillId="4" borderId="0" xfId="0" applyNumberFormat="1" applyFont="1" applyFill="1" applyAlignment="1">
      <alignment horizontal="center"/>
    </xf>
    <xf numFmtId="166" fontId="2" fillId="5" borderId="0" xfId="0" applyNumberFormat="1" applyFont="1" applyFill="1" applyAlignment="1">
      <alignment horizontal="center"/>
    </xf>
    <xf numFmtId="166" fontId="2" fillId="6" borderId="0" xfId="0" applyNumberFormat="1" applyFont="1" applyFill="1" applyAlignment="1">
      <alignment horizontal="center"/>
    </xf>
    <xf numFmtId="166" fontId="2" fillId="7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164" fontId="2" fillId="0" borderId="0" xfId="0" applyNumberFormat="1" applyFont="1" applyAlignment="1" applyProtection="1">
      <alignment horizontal="right"/>
      <protection locked="0"/>
    </xf>
    <xf numFmtId="164" fontId="2" fillId="0" borderId="2" xfId="0" applyNumberFormat="1" applyFont="1" applyBorder="1" applyAlignment="1" applyProtection="1">
      <alignment horizontal="right"/>
      <protection locked="0"/>
    </xf>
    <xf numFmtId="10" fontId="2" fillId="0" borderId="0" xfId="0" applyNumberFormat="1" applyFont="1" applyAlignment="1">
      <alignment horizontal="center"/>
    </xf>
    <xf numFmtId="0" fontId="2" fillId="6" borderId="0" xfId="0" applyFont="1" applyFill="1" applyAlignment="1">
      <alignment horizontal="center"/>
    </xf>
    <xf numFmtId="0" fontId="15" fillId="9" borderId="2" xfId="0" applyFont="1" applyFill="1" applyBorder="1" applyProtection="1">
      <protection locked="0"/>
    </xf>
    <xf numFmtId="0" fontId="15" fillId="0" borderId="2" xfId="0" applyFont="1" applyBorder="1"/>
    <xf numFmtId="0" fontId="15" fillId="0" borderId="2" xfId="0" applyFont="1" applyBorder="1" applyAlignment="1">
      <alignment vertical="top"/>
    </xf>
    <xf numFmtId="0" fontId="3" fillId="15" borderId="0" xfId="0" applyFont="1" applyFill="1"/>
    <xf numFmtId="164" fontId="7" fillId="10" borderId="4" xfId="0" applyNumberFormat="1" applyFont="1" applyFill="1" applyBorder="1" applyAlignment="1">
      <alignment horizontal="center"/>
    </xf>
    <xf numFmtId="166" fontId="2" fillId="15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1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/>
    <xf numFmtId="164" fontId="2" fillId="14" borderId="0" xfId="0" applyNumberFormat="1" applyFont="1" applyFill="1"/>
    <xf numFmtId="165" fontId="2" fillId="14" borderId="0" xfId="0" applyNumberFormat="1" applyFont="1" applyFill="1" applyAlignment="1">
      <alignment horizontal="center"/>
    </xf>
    <xf numFmtId="165" fontId="2" fillId="16" borderId="0" xfId="0" applyNumberFormat="1" applyFont="1" applyFill="1" applyAlignment="1">
      <alignment horizontal="center"/>
    </xf>
    <xf numFmtId="164" fontId="2" fillId="16" borderId="0" xfId="0" applyNumberFormat="1" applyFont="1" applyFill="1"/>
    <xf numFmtId="41" fontId="2" fillId="10" borderId="0" xfId="0" applyNumberFormat="1" applyFont="1" applyFill="1"/>
    <xf numFmtId="9" fontId="2" fillId="10" borderId="5" xfId="0" applyNumberFormat="1" applyFont="1" applyFill="1" applyBorder="1"/>
    <xf numFmtId="9" fontId="2" fillId="10" borderId="6" xfId="0" applyNumberFormat="1" applyFont="1" applyFill="1" applyBorder="1"/>
    <xf numFmtId="9" fontId="2" fillId="10" borderId="13" xfId="0" applyNumberFormat="1" applyFont="1" applyFill="1" applyBorder="1"/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8" fillId="12" borderId="0" xfId="0" applyFont="1" applyFill="1" applyAlignment="1">
      <alignment horizontal="left" indent="2"/>
    </xf>
    <xf numFmtId="0" fontId="9" fillId="0" borderId="0" xfId="0" applyFont="1" applyAlignment="1">
      <alignment horizontal="left" indent="2"/>
    </xf>
    <xf numFmtId="0" fontId="3" fillId="0" borderId="0" xfId="0" applyFont="1" applyAlignment="1">
      <alignment horizontal="center" vertical="center"/>
    </xf>
    <xf numFmtId="0" fontId="4" fillId="8" borderId="0" xfId="0" applyFont="1" applyFill="1"/>
    <xf numFmtId="0" fontId="3" fillId="0" borderId="0" xfId="0" applyFont="1" applyAlignment="1">
      <alignment horizontal="center" vertical="center" wrapText="1"/>
    </xf>
  </cellXfs>
  <cellStyles count="35">
    <cellStyle name="20% - Accent3 2" xfId="5" xr:uid="{00000000-0005-0000-0000-000000000000}"/>
    <cellStyle name="Calculation 2" xfId="6" xr:uid="{00000000-0005-0000-0000-000001000000}"/>
    <cellStyle name="Comma" xfId="1" builtinId="3"/>
    <cellStyle name="Comma 2" xfId="7" xr:uid="{00000000-0005-0000-0000-000003000000}"/>
    <cellStyle name="Comma 3" xfId="21" xr:uid="{00000000-0005-0000-0000-000004000000}"/>
    <cellStyle name="Comma 3 2" xfId="31" xr:uid="{00000000-0005-0000-0000-000005000000}"/>
    <cellStyle name="Comma0" xfId="4" xr:uid="{00000000-0005-0000-0000-000006000000}"/>
    <cellStyle name="Currency" xfId="2" builtinId="4"/>
    <cellStyle name="Currency 2" xfId="8" xr:uid="{00000000-0005-0000-0000-000008000000}"/>
    <cellStyle name="Currency 2 2" xfId="23" xr:uid="{00000000-0005-0000-0000-000009000000}"/>
    <cellStyle name="Currency 3" xfId="22" xr:uid="{00000000-0005-0000-0000-00000A000000}"/>
    <cellStyle name="Currency0" xfId="3" xr:uid="{00000000-0005-0000-0000-00000B000000}"/>
    <cellStyle name="Date" xfId="9" xr:uid="{00000000-0005-0000-0000-00000C000000}"/>
    <cellStyle name="Fixed" xfId="10" xr:uid="{00000000-0005-0000-0000-00000D000000}"/>
    <cellStyle name="Followed Hyperlink 2" xfId="29" xr:uid="{00000000-0005-0000-0000-00000E000000}"/>
    <cellStyle name="Heading 1 2" xfId="24" xr:uid="{00000000-0005-0000-0000-00000F000000}"/>
    <cellStyle name="Heading 2 2" xfId="25" xr:uid="{00000000-0005-0000-0000-000010000000}"/>
    <cellStyle name="Input 2" xfId="11" xr:uid="{00000000-0005-0000-0000-000011000000}"/>
    <cellStyle name="Normal" xfId="0" builtinId="0"/>
    <cellStyle name="Normal 2" xfId="12" xr:uid="{00000000-0005-0000-0000-000013000000}"/>
    <cellStyle name="Normal 2 2" xfId="13" xr:uid="{00000000-0005-0000-0000-000014000000}"/>
    <cellStyle name="Normal 2 2 2" xfId="26" xr:uid="{00000000-0005-0000-0000-000015000000}"/>
    <cellStyle name="Normal 2 3" xfId="14" xr:uid="{00000000-0005-0000-0000-000016000000}"/>
    <cellStyle name="Normal 2 4" xfId="15" xr:uid="{00000000-0005-0000-0000-000017000000}"/>
    <cellStyle name="Normal 3" xfId="16" xr:uid="{00000000-0005-0000-0000-000018000000}"/>
    <cellStyle name="Normal 3 2" xfId="27" xr:uid="{00000000-0005-0000-0000-000019000000}"/>
    <cellStyle name="Normal 4" xfId="17" xr:uid="{00000000-0005-0000-0000-00001A000000}"/>
    <cellStyle name="Normal 5" xfId="18" xr:uid="{00000000-0005-0000-0000-00001B000000}"/>
    <cellStyle name="Normal 6" xfId="30" xr:uid="{00000000-0005-0000-0000-00001C000000}"/>
    <cellStyle name="Normal 7" xfId="33" xr:uid="{00000000-0005-0000-0000-00001D000000}"/>
    <cellStyle name="Percent 2" xfId="19" xr:uid="{00000000-0005-0000-0000-00001E000000}"/>
    <cellStyle name="Percent 3" xfId="20" xr:uid="{00000000-0005-0000-0000-00001F000000}"/>
    <cellStyle name="Percent 3 2" xfId="32" xr:uid="{00000000-0005-0000-0000-000020000000}"/>
    <cellStyle name="Percent 4" xfId="34" xr:uid="{00000000-0005-0000-0000-000021000000}"/>
    <cellStyle name="Total 2" xfId="28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2014_Proforma\Original_Proforma_tamper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ett\AppData\Roaming\Microsoft\Excel\Trail%20Apts_4.25.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s"/>
      <sheetName val="Uses of Funds"/>
      <sheetName val="Pro forma Summary"/>
      <sheetName val="LIHTC Calculation"/>
      <sheetName val="Income"/>
      <sheetName val="LIHTCRents 13"/>
      <sheetName val="Expenses"/>
      <sheetName val="Utility Allowance"/>
      <sheetName val="Comm Income"/>
      <sheetName val="Com Expense"/>
      <sheetName val="Income with OAHTC"/>
      <sheetName val="OAHTC Calculation"/>
      <sheetName val="OAHTC Amortization"/>
      <sheetName val="LIHTCIncomes13"/>
      <sheetName val="HOME Rents 13"/>
      <sheetName val="HOMEIncomes13"/>
    </sheetNames>
    <sheetDataSet>
      <sheetData sheetId="0"/>
      <sheetData sheetId="1"/>
      <sheetData sheetId="2"/>
      <sheetData sheetId="3"/>
      <sheetData sheetId="4"/>
      <sheetData sheetId="5">
        <row r="19">
          <cell r="A19" t="str">
            <v>BAKER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5">
          <cell r="J5">
            <v>2639.1842014888866</v>
          </cell>
        </row>
        <row r="10">
          <cell r="D10">
            <v>0</v>
          </cell>
        </row>
        <row r="18">
          <cell r="D18">
            <v>2639.1842014888866</v>
          </cell>
          <cell r="F18">
            <v>2639.1842014888866</v>
          </cell>
        </row>
        <row r="19">
          <cell r="D19">
            <v>2639.1842014888866</v>
          </cell>
          <cell r="F19">
            <v>2639.1842014888866</v>
          </cell>
        </row>
        <row r="20">
          <cell r="D20">
            <v>2639.1842014888866</v>
          </cell>
          <cell r="F20">
            <v>2639.1842014888866</v>
          </cell>
        </row>
        <row r="21">
          <cell r="D21">
            <v>2639.1842014888866</v>
          </cell>
          <cell r="F21">
            <v>2639.1842014888866</v>
          </cell>
        </row>
        <row r="22">
          <cell r="D22">
            <v>2639.1842014888866</v>
          </cell>
          <cell r="F22">
            <v>2639.1842014888866</v>
          </cell>
        </row>
        <row r="23">
          <cell r="D23">
            <v>2639.1842014888866</v>
          </cell>
          <cell r="F23">
            <v>2639.1842014888866</v>
          </cell>
        </row>
        <row r="24">
          <cell r="D24">
            <v>2639.1842014888866</v>
          </cell>
          <cell r="F24">
            <v>2639.1842014888866</v>
          </cell>
        </row>
        <row r="25">
          <cell r="D25">
            <v>2639.1842014888866</v>
          </cell>
          <cell r="F25">
            <v>2639.1842014888866</v>
          </cell>
        </row>
        <row r="26">
          <cell r="D26">
            <v>2639.1842014888866</v>
          </cell>
          <cell r="F26">
            <v>2639.1842014888866</v>
          </cell>
        </row>
        <row r="27">
          <cell r="D27">
            <v>2639.1842014888866</v>
          </cell>
          <cell r="F27">
            <v>2639.1842014888866</v>
          </cell>
        </row>
        <row r="28">
          <cell r="D28">
            <v>2639.1842014888866</v>
          </cell>
          <cell r="F28">
            <v>2639.1842014888866</v>
          </cell>
        </row>
        <row r="29">
          <cell r="D29">
            <v>2639.1842014888866</v>
          </cell>
          <cell r="F29">
            <v>2639.1842014888866</v>
          </cell>
        </row>
        <row r="30">
          <cell r="D30">
            <v>2639.1842014888866</v>
          </cell>
          <cell r="F30">
            <v>2639.1842014888866</v>
          </cell>
        </row>
        <row r="31">
          <cell r="D31">
            <v>2639.1842014888866</v>
          </cell>
          <cell r="F31">
            <v>2639.1842014888866</v>
          </cell>
        </row>
        <row r="32">
          <cell r="D32">
            <v>2639.1842014888866</v>
          </cell>
          <cell r="F32">
            <v>2639.1842014888866</v>
          </cell>
        </row>
        <row r="33">
          <cell r="D33">
            <v>2639.1842014888866</v>
          </cell>
          <cell r="F33">
            <v>2639.1842014888866</v>
          </cell>
        </row>
        <row r="34">
          <cell r="D34">
            <v>2639.1842014888866</v>
          </cell>
          <cell r="F34">
            <v>2639.1842014888866</v>
          </cell>
        </row>
        <row r="35">
          <cell r="D35">
            <v>2639.1842014888866</v>
          </cell>
          <cell r="F35">
            <v>2639.1842014888866</v>
          </cell>
        </row>
        <row r="36">
          <cell r="D36">
            <v>2639.1842014888866</v>
          </cell>
          <cell r="F36">
            <v>2639.1842014888866</v>
          </cell>
        </row>
        <row r="37">
          <cell r="D37">
            <v>2639.1842014888866</v>
          </cell>
          <cell r="F37">
            <v>2639.1842014888866</v>
          </cell>
        </row>
        <row r="38">
          <cell r="D38">
            <v>2639.1842014888866</v>
          </cell>
          <cell r="F38">
            <v>2639.1842014888866</v>
          </cell>
        </row>
        <row r="39">
          <cell r="D39">
            <v>2639.1842014888866</v>
          </cell>
          <cell r="F39">
            <v>2639.1842014888866</v>
          </cell>
        </row>
        <row r="40">
          <cell r="D40">
            <v>2639.1842014888866</v>
          </cell>
          <cell r="F40">
            <v>2639.1842014888866</v>
          </cell>
        </row>
        <row r="41">
          <cell r="D41">
            <v>2639.1842014888866</v>
          </cell>
          <cell r="F41">
            <v>2639.1842014888866</v>
          </cell>
        </row>
        <row r="42">
          <cell r="D42">
            <v>2639.1842014888866</v>
          </cell>
          <cell r="F42">
            <v>2639.1842014888866</v>
          </cell>
        </row>
        <row r="43">
          <cell r="D43">
            <v>2639.1842014888866</v>
          </cell>
          <cell r="F43">
            <v>2639.1842014888866</v>
          </cell>
        </row>
        <row r="44">
          <cell r="D44">
            <v>2639.1842014888866</v>
          </cell>
          <cell r="F44">
            <v>2639.1842014888866</v>
          </cell>
        </row>
        <row r="45">
          <cell r="D45">
            <v>2639.1842014888866</v>
          </cell>
          <cell r="F45">
            <v>2639.1842014888866</v>
          </cell>
        </row>
        <row r="46">
          <cell r="D46">
            <v>2639.1842014888866</v>
          </cell>
          <cell r="F46">
            <v>2639.1842014888866</v>
          </cell>
        </row>
        <row r="47">
          <cell r="D47">
            <v>2639.1842014888866</v>
          </cell>
          <cell r="F47">
            <v>2639.1842014888866</v>
          </cell>
        </row>
        <row r="48">
          <cell r="D48">
            <v>2639.1842014888866</v>
          </cell>
          <cell r="F48">
            <v>2639.1842014888866</v>
          </cell>
        </row>
        <row r="49">
          <cell r="D49">
            <v>2639.1842014888866</v>
          </cell>
          <cell r="F49">
            <v>2639.1842014888866</v>
          </cell>
        </row>
        <row r="50">
          <cell r="D50">
            <v>2639.1842014888866</v>
          </cell>
          <cell r="F50">
            <v>2639.1842014888866</v>
          </cell>
        </row>
        <row r="51">
          <cell r="D51">
            <v>2639.1842014888866</v>
          </cell>
          <cell r="F51">
            <v>2639.1842014888866</v>
          </cell>
        </row>
        <row r="52">
          <cell r="D52">
            <v>2639.1842014888866</v>
          </cell>
          <cell r="F52">
            <v>2639.1842014888866</v>
          </cell>
        </row>
        <row r="53">
          <cell r="D53">
            <v>2639.1842014888866</v>
          </cell>
          <cell r="F53">
            <v>2639.1842014888866</v>
          </cell>
        </row>
        <row r="54">
          <cell r="D54">
            <v>2639.1842014888866</v>
          </cell>
          <cell r="F54">
            <v>2639.1842014888866</v>
          </cell>
        </row>
        <row r="55">
          <cell r="D55">
            <v>2639.1842014888866</v>
          </cell>
          <cell r="F55">
            <v>2639.1842014888866</v>
          </cell>
        </row>
        <row r="56">
          <cell r="D56">
            <v>2639.1842014888866</v>
          </cell>
          <cell r="F56">
            <v>2639.1842014888866</v>
          </cell>
        </row>
        <row r="57">
          <cell r="D57">
            <v>2639.1842014888866</v>
          </cell>
          <cell r="F57">
            <v>2639.1842014888866</v>
          </cell>
        </row>
        <row r="58">
          <cell r="D58">
            <v>2639.1842014888866</v>
          </cell>
          <cell r="F58">
            <v>2639.1842014888866</v>
          </cell>
        </row>
        <row r="59">
          <cell r="D59">
            <v>2639.1842014888866</v>
          </cell>
          <cell r="F59">
            <v>2639.1842014888866</v>
          </cell>
        </row>
        <row r="60">
          <cell r="D60">
            <v>2639.1842014888866</v>
          </cell>
          <cell r="F60">
            <v>2639.1842014888866</v>
          </cell>
        </row>
        <row r="61">
          <cell r="D61">
            <v>2639.1842014888866</v>
          </cell>
          <cell r="F61">
            <v>2639.1842014888866</v>
          </cell>
        </row>
        <row r="62">
          <cell r="D62">
            <v>2639.1842014888866</v>
          </cell>
          <cell r="F62">
            <v>2639.1842014888866</v>
          </cell>
        </row>
        <row r="63">
          <cell r="D63">
            <v>2639.1842014888866</v>
          </cell>
          <cell r="F63">
            <v>2639.1842014888866</v>
          </cell>
        </row>
        <row r="64">
          <cell r="D64">
            <v>2639.1842014888866</v>
          </cell>
          <cell r="F64">
            <v>2639.1842014888866</v>
          </cell>
        </row>
        <row r="65">
          <cell r="D65">
            <v>2639.1842014888866</v>
          </cell>
          <cell r="F65">
            <v>2639.1842014888866</v>
          </cell>
        </row>
        <row r="66">
          <cell r="D66">
            <v>2639.1842014888866</v>
          </cell>
          <cell r="F66">
            <v>2639.1842014888866</v>
          </cell>
        </row>
        <row r="67">
          <cell r="D67">
            <v>2639.1842014888866</v>
          </cell>
          <cell r="F67">
            <v>2639.1842014888866</v>
          </cell>
        </row>
        <row r="68">
          <cell r="D68">
            <v>2639.1842014888866</v>
          </cell>
          <cell r="F68">
            <v>2639.1842014888866</v>
          </cell>
        </row>
        <row r="69">
          <cell r="D69">
            <v>2639.1842014888866</v>
          </cell>
          <cell r="F69">
            <v>2639.1842014888866</v>
          </cell>
        </row>
        <row r="70">
          <cell r="D70">
            <v>2639.1842014888866</v>
          </cell>
          <cell r="F70">
            <v>2639.1842014888866</v>
          </cell>
        </row>
        <row r="71">
          <cell r="D71">
            <v>2639.1842014888866</v>
          </cell>
          <cell r="F71">
            <v>2639.1842014888866</v>
          </cell>
        </row>
        <row r="72">
          <cell r="D72">
            <v>2639.1842014888866</v>
          </cell>
          <cell r="F72">
            <v>2639.1842014888866</v>
          </cell>
        </row>
        <row r="73">
          <cell r="D73">
            <v>2639.1842014888866</v>
          </cell>
          <cell r="F73">
            <v>2639.1842014888866</v>
          </cell>
        </row>
        <row r="74">
          <cell r="D74">
            <v>2639.1842014888866</v>
          </cell>
          <cell r="F74">
            <v>2639.1842014888866</v>
          </cell>
        </row>
        <row r="75">
          <cell r="D75">
            <v>2639.1842014888866</v>
          </cell>
          <cell r="F75">
            <v>2639.1842014888866</v>
          </cell>
        </row>
        <row r="76">
          <cell r="D76">
            <v>2639.1842014888866</v>
          </cell>
          <cell r="F76">
            <v>2639.1842014888866</v>
          </cell>
        </row>
        <row r="77">
          <cell r="D77">
            <v>2639.1842014888866</v>
          </cell>
          <cell r="F77">
            <v>2639.1842014888866</v>
          </cell>
        </row>
        <row r="78">
          <cell r="D78">
            <v>2639.1842014888866</v>
          </cell>
          <cell r="F78">
            <v>2639.1842014888866</v>
          </cell>
        </row>
        <row r="79">
          <cell r="D79">
            <v>2639.1842014888866</v>
          </cell>
          <cell r="F79">
            <v>2639.1842014888866</v>
          </cell>
        </row>
        <row r="80">
          <cell r="D80">
            <v>2639.1842014888866</v>
          </cell>
          <cell r="F80">
            <v>2639.1842014888866</v>
          </cell>
        </row>
        <row r="81">
          <cell r="D81">
            <v>2639.1842014888866</v>
          </cell>
          <cell r="F81">
            <v>2639.1842014888866</v>
          </cell>
        </row>
        <row r="82">
          <cell r="D82">
            <v>2639.1842014888866</v>
          </cell>
          <cell r="F82">
            <v>2639.1842014888866</v>
          </cell>
        </row>
        <row r="83">
          <cell r="D83">
            <v>2639.1842014888866</v>
          </cell>
          <cell r="F83">
            <v>2639.1842014888866</v>
          </cell>
        </row>
        <row r="84">
          <cell r="D84">
            <v>2639.1842014888866</v>
          </cell>
          <cell r="F84">
            <v>2639.1842014888866</v>
          </cell>
        </row>
        <row r="85">
          <cell r="D85">
            <v>2639.1842014888866</v>
          </cell>
          <cell r="F85">
            <v>2639.1842014888866</v>
          </cell>
        </row>
        <row r="86">
          <cell r="D86">
            <v>2639.1842014888866</v>
          </cell>
          <cell r="F86">
            <v>2639.1842014888866</v>
          </cell>
        </row>
        <row r="87">
          <cell r="D87">
            <v>2639.1842014888866</v>
          </cell>
          <cell r="F87">
            <v>2639.1842014888866</v>
          </cell>
        </row>
        <row r="88">
          <cell r="D88">
            <v>2639.1842014888866</v>
          </cell>
          <cell r="F88">
            <v>2639.1842014888866</v>
          </cell>
        </row>
        <row r="89">
          <cell r="D89">
            <v>2639.1842014888866</v>
          </cell>
          <cell r="F89">
            <v>2639.1842014888866</v>
          </cell>
        </row>
        <row r="90">
          <cell r="D90">
            <v>2639.1842014888866</v>
          </cell>
          <cell r="F90">
            <v>2639.1842014888866</v>
          </cell>
        </row>
        <row r="91">
          <cell r="D91">
            <v>2639.1842014888866</v>
          </cell>
          <cell r="F91">
            <v>2639.1842014888866</v>
          </cell>
        </row>
        <row r="92">
          <cell r="D92">
            <v>2639.1842014888866</v>
          </cell>
          <cell r="F92">
            <v>2639.1842014888866</v>
          </cell>
        </row>
        <row r="93">
          <cell r="D93">
            <v>2639.1842014888866</v>
          </cell>
          <cell r="F93">
            <v>2639.1842014888866</v>
          </cell>
        </row>
        <row r="94">
          <cell r="D94">
            <v>2639.1842014888866</v>
          </cell>
          <cell r="F94">
            <v>2639.1842014888866</v>
          </cell>
        </row>
        <row r="95">
          <cell r="D95">
            <v>2639.1842014888866</v>
          </cell>
          <cell r="F95">
            <v>2639.1842014888866</v>
          </cell>
        </row>
        <row r="96">
          <cell r="D96">
            <v>2639.1842014888866</v>
          </cell>
          <cell r="F96">
            <v>2639.1842014888866</v>
          </cell>
        </row>
        <row r="97">
          <cell r="D97">
            <v>2639.1842014888866</v>
          </cell>
          <cell r="F97">
            <v>2639.1842014888866</v>
          </cell>
        </row>
        <row r="98">
          <cell r="D98">
            <v>2639.1842014888866</v>
          </cell>
          <cell r="F98">
            <v>2639.1842014888866</v>
          </cell>
        </row>
        <row r="99">
          <cell r="D99">
            <v>2639.1842014888866</v>
          </cell>
          <cell r="F99">
            <v>2639.1842014888866</v>
          </cell>
        </row>
        <row r="100">
          <cell r="D100">
            <v>2639.1842014888866</v>
          </cell>
          <cell r="F100">
            <v>2639.1842014888866</v>
          </cell>
        </row>
        <row r="101">
          <cell r="D101">
            <v>2639.1842014888866</v>
          </cell>
          <cell r="F101">
            <v>2639.1842014888866</v>
          </cell>
        </row>
        <row r="102">
          <cell r="D102">
            <v>2639.1842014888866</v>
          </cell>
          <cell r="F102">
            <v>2639.1842014888866</v>
          </cell>
        </row>
        <row r="103">
          <cell r="D103">
            <v>2639.1842014888866</v>
          </cell>
          <cell r="F103">
            <v>2639.1842014888866</v>
          </cell>
        </row>
        <row r="104">
          <cell r="D104">
            <v>2639.1842014888866</v>
          </cell>
          <cell r="F104">
            <v>2639.1842014888866</v>
          </cell>
        </row>
        <row r="105">
          <cell r="D105">
            <v>2639.1842014888866</v>
          </cell>
          <cell r="F105">
            <v>2639.1842014888866</v>
          </cell>
        </row>
        <row r="106">
          <cell r="D106">
            <v>2639.1842014888866</v>
          </cell>
          <cell r="F106">
            <v>2639.1842014888866</v>
          </cell>
        </row>
        <row r="107">
          <cell r="D107">
            <v>2639.1842014888866</v>
          </cell>
          <cell r="F107">
            <v>2639.1842014888866</v>
          </cell>
        </row>
        <row r="108">
          <cell r="D108">
            <v>2639.1842014888866</v>
          </cell>
          <cell r="F108">
            <v>2639.1842014888866</v>
          </cell>
        </row>
        <row r="109">
          <cell r="D109">
            <v>2639.1842014888866</v>
          </cell>
          <cell r="F109">
            <v>2639.1842014888866</v>
          </cell>
        </row>
        <row r="110">
          <cell r="D110">
            <v>2639.1842014888866</v>
          </cell>
          <cell r="F110">
            <v>2639.1842014888866</v>
          </cell>
        </row>
        <row r="111">
          <cell r="D111">
            <v>2639.1842014888866</v>
          </cell>
          <cell r="F111">
            <v>2639.1842014888866</v>
          </cell>
        </row>
        <row r="112">
          <cell r="D112">
            <v>2639.1842014888866</v>
          </cell>
          <cell r="F112">
            <v>2639.1842014888866</v>
          </cell>
        </row>
        <row r="113">
          <cell r="D113">
            <v>2639.1842014888866</v>
          </cell>
          <cell r="F113">
            <v>2639.1842014888866</v>
          </cell>
        </row>
        <row r="114">
          <cell r="D114">
            <v>2639.1842014888866</v>
          </cell>
          <cell r="F114">
            <v>2639.1842014888866</v>
          </cell>
        </row>
        <row r="115">
          <cell r="D115">
            <v>2639.1842014888866</v>
          </cell>
          <cell r="F115">
            <v>2639.1842014888866</v>
          </cell>
        </row>
        <row r="116">
          <cell r="D116">
            <v>2639.1842014888866</v>
          </cell>
          <cell r="F116">
            <v>2639.1842014888866</v>
          </cell>
        </row>
        <row r="117">
          <cell r="D117">
            <v>2639.1842014888866</v>
          </cell>
          <cell r="F117">
            <v>2639.1842014888866</v>
          </cell>
        </row>
        <row r="118">
          <cell r="D118">
            <v>2639.1842014888866</v>
          </cell>
          <cell r="F118">
            <v>2639.1842014888866</v>
          </cell>
        </row>
        <row r="119">
          <cell r="D119">
            <v>2639.1842014888866</v>
          </cell>
          <cell r="F119">
            <v>2639.1842014888866</v>
          </cell>
        </row>
        <row r="120">
          <cell r="D120">
            <v>2639.1842014888866</v>
          </cell>
          <cell r="F120">
            <v>2639.1842014888866</v>
          </cell>
        </row>
        <row r="121">
          <cell r="D121">
            <v>2639.1842014888866</v>
          </cell>
          <cell r="F121">
            <v>2639.1842014888866</v>
          </cell>
        </row>
        <row r="122">
          <cell r="D122">
            <v>2639.1842014888866</v>
          </cell>
          <cell r="F122">
            <v>2639.1842014888866</v>
          </cell>
        </row>
        <row r="123">
          <cell r="D123">
            <v>2639.1842014888866</v>
          </cell>
          <cell r="F123">
            <v>2639.1842014888866</v>
          </cell>
        </row>
        <row r="124">
          <cell r="D124">
            <v>2639.1842014888866</v>
          </cell>
          <cell r="F124">
            <v>2639.1842014888866</v>
          </cell>
        </row>
        <row r="125">
          <cell r="D125">
            <v>2639.1842014888866</v>
          </cell>
          <cell r="F125">
            <v>2639.1842014888866</v>
          </cell>
        </row>
        <row r="126">
          <cell r="D126">
            <v>2639.1842014888866</v>
          </cell>
          <cell r="F126">
            <v>2639.1842014888866</v>
          </cell>
        </row>
        <row r="127">
          <cell r="D127">
            <v>2639.1842014888866</v>
          </cell>
          <cell r="F127">
            <v>2639.1842014888866</v>
          </cell>
        </row>
        <row r="128">
          <cell r="D128">
            <v>2639.1842014888866</v>
          </cell>
          <cell r="F128">
            <v>2639.1842014888866</v>
          </cell>
        </row>
        <row r="129">
          <cell r="D129">
            <v>2639.1842014888866</v>
          </cell>
          <cell r="F129">
            <v>2639.1842014888866</v>
          </cell>
        </row>
        <row r="130">
          <cell r="D130">
            <v>2639.1842014888866</v>
          </cell>
          <cell r="F130">
            <v>2639.1842014888866</v>
          </cell>
        </row>
        <row r="131">
          <cell r="D131">
            <v>2639.1842014888866</v>
          </cell>
          <cell r="F131">
            <v>2639.1842014888866</v>
          </cell>
        </row>
        <row r="132">
          <cell r="D132">
            <v>2639.1842014888866</v>
          </cell>
          <cell r="F132">
            <v>2639.1842014888866</v>
          </cell>
        </row>
        <row r="133">
          <cell r="D133">
            <v>2639.1842014888866</v>
          </cell>
          <cell r="F133">
            <v>2639.1842014888866</v>
          </cell>
        </row>
        <row r="134">
          <cell r="D134">
            <v>2639.1842014888866</v>
          </cell>
          <cell r="F134">
            <v>2639.1842014888866</v>
          </cell>
        </row>
        <row r="135">
          <cell r="D135">
            <v>2639.1842014888866</v>
          </cell>
          <cell r="F135">
            <v>2639.1842014888866</v>
          </cell>
        </row>
        <row r="136">
          <cell r="D136">
            <v>2639.1842014888866</v>
          </cell>
          <cell r="F136">
            <v>2639.1842014888866</v>
          </cell>
        </row>
        <row r="137">
          <cell r="D137">
            <v>2639.1842014888866</v>
          </cell>
          <cell r="F137">
            <v>2639.1842014888866</v>
          </cell>
        </row>
        <row r="138">
          <cell r="D138">
            <v>2639.1842014888866</v>
          </cell>
          <cell r="F138">
            <v>2639.1842014888866</v>
          </cell>
        </row>
        <row r="139">
          <cell r="D139">
            <v>2639.1842014888866</v>
          </cell>
          <cell r="F139">
            <v>2639.1842014888866</v>
          </cell>
        </row>
        <row r="140">
          <cell r="D140">
            <v>2639.1842014888866</v>
          </cell>
          <cell r="F140">
            <v>2639.1842014888866</v>
          </cell>
        </row>
        <row r="141">
          <cell r="D141">
            <v>2639.1842014888866</v>
          </cell>
          <cell r="F141">
            <v>2639.1842014888866</v>
          </cell>
        </row>
        <row r="142">
          <cell r="D142">
            <v>2639.1842014888866</v>
          </cell>
          <cell r="F142">
            <v>2639.1842014888866</v>
          </cell>
        </row>
        <row r="143">
          <cell r="D143">
            <v>2639.1842014888866</v>
          </cell>
          <cell r="F143">
            <v>2639.1842014888866</v>
          </cell>
        </row>
        <row r="144">
          <cell r="D144">
            <v>2639.1842014888866</v>
          </cell>
          <cell r="F144">
            <v>2639.1842014888866</v>
          </cell>
        </row>
        <row r="145">
          <cell r="D145">
            <v>2639.1842014888866</v>
          </cell>
          <cell r="F145">
            <v>2639.1842014888866</v>
          </cell>
        </row>
        <row r="146">
          <cell r="D146">
            <v>2639.1842014888866</v>
          </cell>
          <cell r="F146">
            <v>2639.1842014888866</v>
          </cell>
        </row>
        <row r="147">
          <cell r="D147">
            <v>2639.1842014888866</v>
          </cell>
          <cell r="F147">
            <v>2639.1842014888866</v>
          </cell>
        </row>
        <row r="148">
          <cell r="D148">
            <v>2639.1842014888866</v>
          </cell>
          <cell r="F148">
            <v>2639.1842014888866</v>
          </cell>
        </row>
        <row r="149">
          <cell r="D149">
            <v>2639.1842014888866</v>
          </cell>
          <cell r="F149">
            <v>2639.1842014888866</v>
          </cell>
        </row>
        <row r="150">
          <cell r="D150">
            <v>2639.1842014888866</v>
          </cell>
          <cell r="F150">
            <v>2639.1842014888866</v>
          </cell>
        </row>
        <row r="151">
          <cell r="D151">
            <v>2639.1842014888866</v>
          </cell>
          <cell r="F151">
            <v>2639.1842014888866</v>
          </cell>
        </row>
        <row r="152">
          <cell r="D152">
            <v>2639.1842014888866</v>
          </cell>
          <cell r="F152">
            <v>2639.1842014888866</v>
          </cell>
        </row>
        <row r="153">
          <cell r="D153">
            <v>2639.1842014888866</v>
          </cell>
          <cell r="F153">
            <v>2639.1842014888866</v>
          </cell>
        </row>
        <row r="154">
          <cell r="D154">
            <v>2639.1842014888866</v>
          </cell>
          <cell r="F154">
            <v>2639.1842014888866</v>
          </cell>
        </row>
        <row r="155">
          <cell r="D155">
            <v>2639.1842014888866</v>
          </cell>
          <cell r="F155">
            <v>2639.1842014888866</v>
          </cell>
        </row>
        <row r="156">
          <cell r="D156">
            <v>2639.1842014888866</v>
          </cell>
          <cell r="F156">
            <v>2639.1842014888866</v>
          </cell>
        </row>
        <row r="157">
          <cell r="D157">
            <v>2639.1842014888866</v>
          </cell>
          <cell r="F157">
            <v>2639.1842014888866</v>
          </cell>
        </row>
        <row r="158">
          <cell r="D158">
            <v>2639.1842014888866</v>
          </cell>
          <cell r="F158">
            <v>2639.1842014888866</v>
          </cell>
        </row>
        <row r="159">
          <cell r="D159">
            <v>2639.1842014888866</v>
          </cell>
          <cell r="F159">
            <v>2639.1842014888866</v>
          </cell>
        </row>
        <row r="160">
          <cell r="D160">
            <v>2639.1842014888866</v>
          </cell>
          <cell r="F160">
            <v>2639.1842014888866</v>
          </cell>
        </row>
        <row r="161">
          <cell r="D161">
            <v>2639.1842014888866</v>
          </cell>
          <cell r="F161">
            <v>2639.1842014888866</v>
          </cell>
        </row>
        <row r="162">
          <cell r="D162">
            <v>2639.1842014888866</v>
          </cell>
          <cell r="F162">
            <v>2639.1842014888866</v>
          </cell>
        </row>
        <row r="163">
          <cell r="D163">
            <v>2639.1842014888866</v>
          </cell>
          <cell r="F163">
            <v>2639.1842014888866</v>
          </cell>
        </row>
        <row r="164">
          <cell r="D164">
            <v>2639.1842014888866</v>
          </cell>
          <cell r="F164">
            <v>2639.1842014888866</v>
          </cell>
        </row>
        <row r="165">
          <cell r="D165">
            <v>2639.1842014888866</v>
          </cell>
          <cell r="F165">
            <v>2639.1842014888866</v>
          </cell>
        </row>
        <row r="166">
          <cell r="D166">
            <v>2639.1842014888866</v>
          </cell>
          <cell r="F166">
            <v>2639.1842014888866</v>
          </cell>
        </row>
        <row r="167">
          <cell r="D167">
            <v>2639.1842014888866</v>
          </cell>
          <cell r="F167">
            <v>2639.1842014888866</v>
          </cell>
        </row>
        <row r="168">
          <cell r="D168">
            <v>2639.1842014888866</v>
          </cell>
          <cell r="F168">
            <v>2639.1842014888866</v>
          </cell>
        </row>
        <row r="169">
          <cell r="D169">
            <v>2639.1842014888866</v>
          </cell>
          <cell r="F169">
            <v>2639.1842014888866</v>
          </cell>
        </row>
        <row r="170">
          <cell r="D170">
            <v>2639.1842014888866</v>
          </cell>
          <cell r="F170">
            <v>2639.1842014888866</v>
          </cell>
        </row>
        <row r="171">
          <cell r="D171">
            <v>2639.1842014888866</v>
          </cell>
          <cell r="F171">
            <v>2639.1842014888866</v>
          </cell>
        </row>
        <row r="172">
          <cell r="D172">
            <v>2639.1842014888866</v>
          </cell>
          <cell r="F172">
            <v>2639.1842014888866</v>
          </cell>
        </row>
        <row r="173">
          <cell r="D173">
            <v>2639.1842014888866</v>
          </cell>
          <cell r="F173">
            <v>2639.1842014888866</v>
          </cell>
        </row>
        <row r="174">
          <cell r="D174">
            <v>2639.1842014888866</v>
          </cell>
          <cell r="F174">
            <v>2639.1842014888866</v>
          </cell>
        </row>
        <row r="175">
          <cell r="D175">
            <v>2639.1842014888866</v>
          </cell>
          <cell r="F175">
            <v>2639.1842014888866</v>
          </cell>
        </row>
        <row r="176">
          <cell r="D176">
            <v>2639.1842014888866</v>
          </cell>
          <cell r="F176">
            <v>2639.1842014888866</v>
          </cell>
        </row>
        <row r="177">
          <cell r="D177">
            <v>2639.1842014888866</v>
          </cell>
          <cell r="F177">
            <v>2639.1842014888866</v>
          </cell>
        </row>
        <row r="178">
          <cell r="D178">
            <v>2639.1842014888866</v>
          </cell>
          <cell r="F178">
            <v>2639.1842014888866</v>
          </cell>
        </row>
        <row r="179">
          <cell r="D179">
            <v>2639.1842014888866</v>
          </cell>
          <cell r="F179">
            <v>2639.1842014888866</v>
          </cell>
        </row>
        <row r="180">
          <cell r="D180">
            <v>2639.1842014888866</v>
          </cell>
          <cell r="F180">
            <v>2639.1842014888866</v>
          </cell>
        </row>
        <row r="181">
          <cell r="D181">
            <v>2639.1842014888866</v>
          </cell>
          <cell r="F181">
            <v>2639.1842014888866</v>
          </cell>
        </row>
        <row r="182">
          <cell r="D182">
            <v>2639.1842014888866</v>
          </cell>
          <cell r="F182">
            <v>2639.1842014888866</v>
          </cell>
        </row>
        <row r="183">
          <cell r="D183">
            <v>2639.1842014888866</v>
          </cell>
          <cell r="F183">
            <v>2639.1842014888866</v>
          </cell>
        </row>
        <row r="184">
          <cell r="D184">
            <v>2639.1842014888866</v>
          </cell>
          <cell r="F184">
            <v>2639.1842014888866</v>
          </cell>
        </row>
        <row r="185">
          <cell r="D185">
            <v>2639.1842014888866</v>
          </cell>
          <cell r="F185">
            <v>2639.1842014888866</v>
          </cell>
        </row>
        <row r="186">
          <cell r="D186">
            <v>2639.1842014888866</v>
          </cell>
          <cell r="F186">
            <v>2639.1842014888866</v>
          </cell>
        </row>
        <row r="187">
          <cell r="D187">
            <v>2639.1842014888866</v>
          </cell>
          <cell r="F187">
            <v>2639.1842014888866</v>
          </cell>
        </row>
        <row r="188">
          <cell r="D188">
            <v>2639.1842014888866</v>
          </cell>
          <cell r="F188">
            <v>2639.1842014888866</v>
          </cell>
        </row>
        <row r="189">
          <cell r="D189">
            <v>2639.1842014888866</v>
          </cell>
          <cell r="F189">
            <v>2639.1842014888866</v>
          </cell>
        </row>
        <row r="190">
          <cell r="D190">
            <v>2639.1842014888866</v>
          </cell>
          <cell r="F190">
            <v>2639.1842014888866</v>
          </cell>
        </row>
        <row r="191">
          <cell r="D191">
            <v>2639.1842014888866</v>
          </cell>
          <cell r="F191">
            <v>2639.1842014888866</v>
          </cell>
        </row>
        <row r="192">
          <cell r="D192">
            <v>2639.1842014888866</v>
          </cell>
          <cell r="F192">
            <v>2639.1842014888866</v>
          </cell>
        </row>
        <row r="193">
          <cell r="D193">
            <v>2639.1842014888866</v>
          </cell>
          <cell r="F193">
            <v>2639.1842014888866</v>
          </cell>
        </row>
        <row r="194">
          <cell r="D194">
            <v>2639.1842014888866</v>
          </cell>
          <cell r="F194">
            <v>2639.1842014888866</v>
          </cell>
        </row>
        <row r="195">
          <cell r="D195">
            <v>2639.1842014888866</v>
          </cell>
          <cell r="F195">
            <v>2639.1842014888866</v>
          </cell>
        </row>
        <row r="196">
          <cell r="D196">
            <v>2639.1842014888866</v>
          </cell>
          <cell r="F196">
            <v>2639.1842014888866</v>
          </cell>
        </row>
        <row r="197">
          <cell r="D197">
            <v>2639.1842014888866</v>
          </cell>
          <cell r="F197">
            <v>2639.1842014888866</v>
          </cell>
        </row>
        <row r="198">
          <cell r="D198">
            <v>2639.1842014888866</v>
          </cell>
          <cell r="F198">
            <v>2639.1842014888866</v>
          </cell>
        </row>
        <row r="199">
          <cell r="D199">
            <v>2639.1842014888866</v>
          </cell>
          <cell r="F199">
            <v>2639.1842014888866</v>
          </cell>
        </row>
        <row r="200">
          <cell r="D200">
            <v>2639.1842014888866</v>
          </cell>
          <cell r="F200">
            <v>2639.1842014888866</v>
          </cell>
        </row>
        <row r="201">
          <cell r="D201">
            <v>2639.1842014888866</v>
          </cell>
          <cell r="F201">
            <v>2639.1842014888866</v>
          </cell>
        </row>
        <row r="202">
          <cell r="D202">
            <v>2639.1842014888866</v>
          </cell>
          <cell r="F202">
            <v>2639.1842014888866</v>
          </cell>
        </row>
        <row r="203">
          <cell r="D203">
            <v>2639.1842014888866</v>
          </cell>
          <cell r="F203">
            <v>2639.1842014888866</v>
          </cell>
        </row>
        <row r="204">
          <cell r="D204">
            <v>2639.1842014888866</v>
          </cell>
          <cell r="F204">
            <v>2639.1842014888866</v>
          </cell>
        </row>
        <row r="205">
          <cell r="D205">
            <v>2639.1842014888866</v>
          </cell>
          <cell r="F205">
            <v>2639.1842014888866</v>
          </cell>
        </row>
        <row r="206">
          <cell r="D206">
            <v>2639.1842014888866</v>
          </cell>
          <cell r="F206">
            <v>2639.1842014888866</v>
          </cell>
        </row>
        <row r="207">
          <cell r="D207">
            <v>2639.1842014888866</v>
          </cell>
          <cell r="F207">
            <v>2639.1842014888866</v>
          </cell>
        </row>
        <row r="208">
          <cell r="D208">
            <v>2639.1842014888866</v>
          </cell>
          <cell r="F208">
            <v>2639.1842014888866</v>
          </cell>
        </row>
        <row r="209">
          <cell r="D209">
            <v>2639.1842014888866</v>
          </cell>
          <cell r="F209">
            <v>2639.1842014888866</v>
          </cell>
        </row>
        <row r="210">
          <cell r="D210">
            <v>2639.1842014888866</v>
          </cell>
          <cell r="F210">
            <v>2639.1842014888866</v>
          </cell>
        </row>
        <row r="211">
          <cell r="D211">
            <v>2639.1842014888866</v>
          </cell>
          <cell r="F211">
            <v>2639.1842014888866</v>
          </cell>
        </row>
        <row r="212">
          <cell r="D212">
            <v>2639.1842014888866</v>
          </cell>
          <cell r="F212">
            <v>2639.1842014888866</v>
          </cell>
        </row>
        <row r="213">
          <cell r="D213">
            <v>2639.1842014888866</v>
          </cell>
          <cell r="F213">
            <v>2639.1842014888866</v>
          </cell>
        </row>
        <row r="214">
          <cell r="D214">
            <v>2639.1842014888866</v>
          </cell>
          <cell r="F214">
            <v>2639.1842014888866</v>
          </cell>
        </row>
        <row r="215">
          <cell r="D215">
            <v>2639.1842014888866</v>
          </cell>
          <cell r="F215">
            <v>2639.1842014888866</v>
          </cell>
        </row>
        <row r="216">
          <cell r="D216">
            <v>2639.1842014888866</v>
          </cell>
          <cell r="F216">
            <v>2639.1842014888866</v>
          </cell>
        </row>
        <row r="217">
          <cell r="D217">
            <v>2639.1842014888866</v>
          </cell>
          <cell r="F217">
            <v>2639.1842014888866</v>
          </cell>
        </row>
        <row r="218">
          <cell r="D218">
            <v>2639.1842014888866</v>
          </cell>
          <cell r="F218">
            <v>2639.1842014888866</v>
          </cell>
        </row>
        <row r="219">
          <cell r="D219">
            <v>2639.1842014888866</v>
          </cell>
          <cell r="F219">
            <v>2639.1842014888866</v>
          </cell>
        </row>
        <row r="220">
          <cell r="D220">
            <v>2639.1842014888866</v>
          </cell>
          <cell r="F220">
            <v>2639.1842014888866</v>
          </cell>
        </row>
        <row r="221">
          <cell r="D221">
            <v>2639.1842014888866</v>
          </cell>
          <cell r="F221">
            <v>2639.1842014888866</v>
          </cell>
        </row>
        <row r="222">
          <cell r="D222">
            <v>2639.1842014888866</v>
          </cell>
          <cell r="F222">
            <v>2639.1842014888866</v>
          </cell>
        </row>
        <row r="223">
          <cell r="D223">
            <v>2639.1842014888866</v>
          </cell>
          <cell r="F223">
            <v>2639.1842014888866</v>
          </cell>
        </row>
        <row r="224">
          <cell r="D224">
            <v>2639.1842014888866</v>
          </cell>
          <cell r="F224">
            <v>2639.1842014888866</v>
          </cell>
        </row>
        <row r="225">
          <cell r="D225">
            <v>2639.1842014888866</v>
          </cell>
          <cell r="F225">
            <v>2639.1842014888866</v>
          </cell>
        </row>
        <row r="226">
          <cell r="D226">
            <v>2639.1842014888866</v>
          </cell>
          <cell r="F226">
            <v>2639.1842014888866</v>
          </cell>
        </row>
        <row r="227">
          <cell r="D227">
            <v>2639.1842014888866</v>
          </cell>
          <cell r="F227">
            <v>2639.1842014888866</v>
          </cell>
        </row>
        <row r="228">
          <cell r="D228">
            <v>2639.1842014888866</v>
          </cell>
          <cell r="F228">
            <v>2639.1842014888866</v>
          </cell>
        </row>
        <row r="229">
          <cell r="D229">
            <v>2639.1842014888866</v>
          </cell>
          <cell r="F229">
            <v>2639.1842014888866</v>
          </cell>
        </row>
        <row r="230">
          <cell r="D230">
            <v>2639.1842014888866</v>
          </cell>
          <cell r="F230">
            <v>2639.1842014888866</v>
          </cell>
        </row>
        <row r="231">
          <cell r="D231">
            <v>2639.1842014888866</v>
          </cell>
          <cell r="F231">
            <v>2639.1842014888866</v>
          </cell>
        </row>
        <row r="232">
          <cell r="D232">
            <v>2639.1842014888866</v>
          </cell>
          <cell r="F232">
            <v>2639.1842014888866</v>
          </cell>
        </row>
        <row r="233">
          <cell r="D233">
            <v>2639.1842014888866</v>
          </cell>
          <cell r="F233">
            <v>2639.1842014888866</v>
          </cell>
        </row>
        <row r="234">
          <cell r="D234">
            <v>2639.1842014888866</v>
          </cell>
          <cell r="F234">
            <v>2639.1842014888866</v>
          </cell>
        </row>
        <row r="235">
          <cell r="D235">
            <v>2639.1842014888866</v>
          </cell>
          <cell r="F235">
            <v>2639.1842014888866</v>
          </cell>
        </row>
        <row r="236">
          <cell r="D236">
            <v>2639.1842014888866</v>
          </cell>
          <cell r="F236">
            <v>2639.1842014888866</v>
          </cell>
        </row>
        <row r="237">
          <cell r="D237">
            <v>2639.1842014888866</v>
          </cell>
          <cell r="F237">
            <v>2639.1842014888866</v>
          </cell>
        </row>
        <row r="238">
          <cell r="D238">
            <v>2639.1842014888866</v>
          </cell>
          <cell r="F238">
            <v>2639.1842014888866</v>
          </cell>
        </row>
        <row r="239">
          <cell r="D239">
            <v>2639.1842014888866</v>
          </cell>
          <cell r="F239">
            <v>2639.1842014888866</v>
          </cell>
        </row>
        <row r="240">
          <cell r="D240">
            <v>2639.1842014888866</v>
          </cell>
          <cell r="F240">
            <v>2639.1842014888866</v>
          </cell>
        </row>
        <row r="241">
          <cell r="D241">
            <v>2639.1842014888866</v>
          </cell>
          <cell r="F241">
            <v>2639.1842014888866</v>
          </cell>
        </row>
        <row r="242">
          <cell r="D242">
            <v>2639.1842014888866</v>
          </cell>
          <cell r="F242">
            <v>2639.1842014888866</v>
          </cell>
        </row>
        <row r="243">
          <cell r="D243">
            <v>2639.1842014888866</v>
          </cell>
          <cell r="F243">
            <v>2639.1842014888866</v>
          </cell>
        </row>
        <row r="244">
          <cell r="D244">
            <v>2639.1842014888866</v>
          </cell>
          <cell r="F244">
            <v>2639.1842014888866</v>
          </cell>
        </row>
        <row r="245">
          <cell r="D245">
            <v>2639.1842014888866</v>
          </cell>
          <cell r="F245">
            <v>2639.1842014888866</v>
          </cell>
        </row>
        <row r="246">
          <cell r="D246">
            <v>2639.1842014888866</v>
          </cell>
          <cell r="F246">
            <v>2639.1842014888866</v>
          </cell>
        </row>
        <row r="247">
          <cell r="D247">
            <v>2639.1842014888866</v>
          </cell>
          <cell r="F247">
            <v>2639.1842014888866</v>
          </cell>
        </row>
        <row r="248">
          <cell r="D248">
            <v>2639.1842014888866</v>
          </cell>
          <cell r="F248">
            <v>2639.1842014888866</v>
          </cell>
        </row>
        <row r="249">
          <cell r="D249">
            <v>2639.1842014888866</v>
          </cell>
          <cell r="F249">
            <v>2639.1842014888866</v>
          </cell>
        </row>
        <row r="250">
          <cell r="D250">
            <v>2639.1842014888866</v>
          </cell>
          <cell r="F250">
            <v>2639.1842014888866</v>
          </cell>
        </row>
        <row r="251">
          <cell r="D251">
            <v>2639.1842014888866</v>
          </cell>
          <cell r="F251">
            <v>2639.1842014888866</v>
          </cell>
        </row>
        <row r="252">
          <cell r="D252">
            <v>2639.1842014888866</v>
          </cell>
          <cell r="F252">
            <v>2639.1842014888866</v>
          </cell>
        </row>
        <row r="253">
          <cell r="D253">
            <v>2639.1842014888866</v>
          </cell>
          <cell r="F253">
            <v>2639.1842014888866</v>
          </cell>
        </row>
        <row r="254">
          <cell r="D254">
            <v>2639.1842014888866</v>
          </cell>
          <cell r="F254">
            <v>2639.1842014888866</v>
          </cell>
        </row>
        <row r="255">
          <cell r="D255">
            <v>2639.1842014888866</v>
          </cell>
          <cell r="F255">
            <v>2639.1842014888866</v>
          </cell>
        </row>
        <row r="256">
          <cell r="D256">
            <v>2639.1842014888866</v>
          </cell>
          <cell r="F256">
            <v>2639.1842014888866</v>
          </cell>
        </row>
        <row r="257">
          <cell r="D257">
            <v>2639.1842014888866</v>
          </cell>
          <cell r="F257">
            <v>2639.1842014888866</v>
          </cell>
        </row>
        <row r="258">
          <cell r="D258">
            <v>2639.1842014888866</v>
          </cell>
          <cell r="F258">
            <v>2639.1842014888866</v>
          </cell>
        </row>
        <row r="259">
          <cell r="D259">
            <v>2639.1842014888866</v>
          </cell>
          <cell r="F259">
            <v>2639.1842014888866</v>
          </cell>
        </row>
        <row r="260">
          <cell r="D260">
            <v>2639.1842014888866</v>
          </cell>
          <cell r="F260">
            <v>2639.1842014888866</v>
          </cell>
        </row>
        <row r="261">
          <cell r="D261">
            <v>2639.1842014888866</v>
          </cell>
          <cell r="F261">
            <v>2639.1842014888866</v>
          </cell>
        </row>
        <row r="262">
          <cell r="D262">
            <v>2639.1842014888866</v>
          </cell>
          <cell r="F262">
            <v>2639.1842014888866</v>
          </cell>
        </row>
        <row r="263">
          <cell r="D263">
            <v>2639.1842014888866</v>
          </cell>
          <cell r="F263">
            <v>2639.1842014888866</v>
          </cell>
        </row>
        <row r="264">
          <cell r="D264">
            <v>2639.1842014888866</v>
          </cell>
          <cell r="F264">
            <v>2639.1842014888866</v>
          </cell>
        </row>
        <row r="265">
          <cell r="D265">
            <v>2639.1842014888866</v>
          </cell>
          <cell r="F265">
            <v>2639.1842014888866</v>
          </cell>
        </row>
        <row r="266">
          <cell r="D266">
            <v>2639.1842014888866</v>
          </cell>
          <cell r="F266">
            <v>2639.1842014888866</v>
          </cell>
        </row>
        <row r="267">
          <cell r="D267">
            <v>2639.1842014888866</v>
          </cell>
          <cell r="F267">
            <v>2639.1842014888866</v>
          </cell>
        </row>
        <row r="268">
          <cell r="D268">
            <v>2639.1842014888866</v>
          </cell>
          <cell r="F268">
            <v>2639.1842014888866</v>
          </cell>
        </row>
        <row r="269">
          <cell r="D269">
            <v>2639.1842014888866</v>
          </cell>
          <cell r="F269">
            <v>2639.1842014888866</v>
          </cell>
        </row>
        <row r="270">
          <cell r="D270">
            <v>2639.1842014888866</v>
          </cell>
          <cell r="F270">
            <v>2639.1842014888866</v>
          </cell>
        </row>
        <row r="271">
          <cell r="D271">
            <v>2639.1842014888866</v>
          </cell>
          <cell r="F271">
            <v>2639.1842014888866</v>
          </cell>
        </row>
        <row r="272">
          <cell r="D272">
            <v>2639.1842014888866</v>
          </cell>
          <cell r="F272">
            <v>2639.1842014888866</v>
          </cell>
        </row>
        <row r="273">
          <cell r="D273">
            <v>2639.1842014888866</v>
          </cell>
          <cell r="F273">
            <v>2639.1842014888866</v>
          </cell>
        </row>
        <row r="274">
          <cell r="D274">
            <v>2639.1842014888866</v>
          </cell>
          <cell r="F274">
            <v>2639.1842014888866</v>
          </cell>
        </row>
        <row r="275">
          <cell r="D275">
            <v>2639.1842014888866</v>
          </cell>
          <cell r="F275">
            <v>2639.1842014888866</v>
          </cell>
        </row>
        <row r="276">
          <cell r="D276">
            <v>2639.1842014888866</v>
          </cell>
          <cell r="F276">
            <v>2639.1842014888866</v>
          </cell>
        </row>
        <row r="277">
          <cell r="D277">
            <v>2639.1842014888866</v>
          </cell>
          <cell r="F277">
            <v>2639.1842014888866</v>
          </cell>
        </row>
        <row r="278">
          <cell r="D278">
            <v>2639.1842014888866</v>
          </cell>
          <cell r="F278">
            <v>2639.1842014888866</v>
          </cell>
        </row>
        <row r="279">
          <cell r="D279">
            <v>2639.1842014888866</v>
          </cell>
          <cell r="F279">
            <v>2639.1842014888866</v>
          </cell>
        </row>
        <row r="280">
          <cell r="D280">
            <v>2639.1842014888866</v>
          </cell>
          <cell r="F280">
            <v>2639.1842014888866</v>
          </cell>
        </row>
        <row r="281">
          <cell r="D281">
            <v>2639.1842014888866</v>
          </cell>
          <cell r="F281">
            <v>2639.1842014888866</v>
          </cell>
        </row>
        <row r="282">
          <cell r="D282">
            <v>2639.1842014888866</v>
          </cell>
          <cell r="F282">
            <v>2639.1842014888866</v>
          </cell>
        </row>
        <row r="283">
          <cell r="D283">
            <v>2639.1842014888866</v>
          </cell>
          <cell r="F283">
            <v>2639.1842014888866</v>
          </cell>
        </row>
        <row r="284">
          <cell r="D284">
            <v>2639.1842014888866</v>
          </cell>
          <cell r="F284">
            <v>2639.1842014888866</v>
          </cell>
        </row>
        <row r="285">
          <cell r="D285">
            <v>2639.1842014888866</v>
          </cell>
          <cell r="F285">
            <v>2639.1842014888866</v>
          </cell>
        </row>
        <row r="286">
          <cell r="D286">
            <v>2639.1842014888866</v>
          </cell>
          <cell r="F286">
            <v>2639.1842014888866</v>
          </cell>
        </row>
        <row r="287">
          <cell r="D287">
            <v>2639.1842014888866</v>
          </cell>
          <cell r="F287">
            <v>2639.1842014888866</v>
          </cell>
        </row>
        <row r="288">
          <cell r="D288">
            <v>2639.1842014888866</v>
          </cell>
          <cell r="F288">
            <v>2639.1842014888866</v>
          </cell>
        </row>
        <row r="289">
          <cell r="D289">
            <v>2639.1842014888866</v>
          </cell>
          <cell r="F289">
            <v>2639.1842014888866</v>
          </cell>
        </row>
        <row r="290">
          <cell r="D290">
            <v>2639.1842014888866</v>
          </cell>
          <cell r="F290">
            <v>2639.1842014888866</v>
          </cell>
        </row>
        <row r="291">
          <cell r="D291">
            <v>2639.1842014888866</v>
          </cell>
          <cell r="F291">
            <v>2639.1842014888866</v>
          </cell>
        </row>
        <row r="292">
          <cell r="D292">
            <v>2639.1842014888866</v>
          </cell>
          <cell r="F292">
            <v>2639.1842014888866</v>
          </cell>
        </row>
        <row r="293">
          <cell r="D293">
            <v>2639.1842014888866</v>
          </cell>
          <cell r="F293">
            <v>2639.1842014888866</v>
          </cell>
        </row>
        <row r="294">
          <cell r="D294">
            <v>2639.1842014888866</v>
          </cell>
          <cell r="F294">
            <v>2639.1842014888866</v>
          </cell>
        </row>
        <row r="295">
          <cell r="D295">
            <v>2639.1842014888866</v>
          </cell>
          <cell r="F295">
            <v>2639.1842014888866</v>
          </cell>
        </row>
        <row r="296">
          <cell r="D296">
            <v>2639.1842014888866</v>
          </cell>
          <cell r="F296">
            <v>2639.1842014888866</v>
          </cell>
        </row>
        <row r="297">
          <cell r="D297">
            <v>2639.1842014888866</v>
          </cell>
          <cell r="F297">
            <v>2639.1842014888866</v>
          </cell>
        </row>
        <row r="298">
          <cell r="D298">
            <v>2639.1842014888866</v>
          </cell>
          <cell r="F298">
            <v>2639.1842014888866</v>
          </cell>
        </row>
        <row r="299">
          <cell r="D299">
            <v>2639.1842014888866</v>
          </cell>
          <cell r="F299">
            <v>2639.1842014888866</v>
          </cell>
        </row>
        <row r="300">
          <cell r="D300">
            <v>2639.1842014888866</v>
          </cell>
          <cell r="F300">
            <v>2639.1842014888866</v>
          </cell>
        </row>
        <row r="301">
          <cell r="D301">
            <v>2639.1842014888866</v>
          </cell>
          <cell r="F301">
            <v>2639.1842014888866</v>
          </cell>
        </row>
        <row r="302">
          <cell r="D302">
            <v>2639.1842014888866</v>
          </cell>
          <cell r="F302">
            <v>2639.1842014888866</v>
          </cell>
        </row>
        <row r="303">
          <cell r="D303">
            <v>2639.1842014888866</v>
          </cell>
          <cell r="F303">
            <v>2639.1842014888866</v>
          </cell>
        </row>
        <row r="304">
          <cell r="D304">
            <v>2639.1842014888866</v>
          </cell>
          <cell r="F304">
            <v>2639.1842014888866</v>
          </cell>
        </row>
        <row r="305">
          <cell r="D305">
            <v>2639.1842014888866</v>
          </cell>
          <cell r="F305">
            <v>2639.1842014888866</v>
          </cell>
        </row>
        <row r="306">
          <cell r="D306">
            <v>2639.1842014888866</v>
          </cell>
          <cell r="F306">
            <v>2639.1842014888866</v>
          </cell>
        </row>
        <row r="307">
          <cell r="D307">
            <v>2639.1842014888866</v>
          </cell>
          <cell r="F307">
            <v>2639.1842014888866</v>
          </cell>
        </row>
        <row r="308">
          <cell r="D308">
            <v>2639.1842014888866</v>
          </cell>
          <cell r="F308">
            <v>2639.1842014888866</v>
          </cell>
        </row>
        <row r="309">
          <cell r="D309">
            <v>2639.1842014888866</v>
          </cell>
          <cell r="F309">
            <v>2639.1842014888866</v>
          </cell>
        </row>
        <row r="310">
          <cell r="D310">
            <v>2639.1842014888866</v>
          </cell>
          <cell r="F310">
            <v>2639.1842014888866</v>
          </cell>
        </row>
        <row r="311">
          <cell r="D311">
            <v>2639.1842014888866</v>
          </cell>
          <cell r="F311">
            <v>2639.1842014888866</v>
          </cell>
        </row>
        <row r="312">
          <cell r="D312">
            <v>2639.1842014888866</v>
          </cell>
          <cell r="F312">
            <v>2639.1842014888866</v>
          </cell>
        </row>
        <row r="313">
          <cell r="D313">
            <v>2639.1842014888866</v>
          </cell>
          <cell r="F313">
            <v>2639.1842014888866</v>
          </cell>
        </row>
        <row r="314">
          <cell r="D314">
            <v>2639.1842014888866</v>
          </cell>
          <cell r="F314">
            <v>2639.1842014888866</v>
          </cell>
        </row>
        <row r="315">
          <cell r="D315">
            <v>2639.1842014888866</v>
          </cell>
          <cell r="F315">
            <v>2639.1842014888866</v>
          </cell>
        </row>
        <row r="316">
          <cell r="D316">
            <v>2639.1842014888866</v>
          </cell>
          <cell r="F316">
            <v>2639.1842014888866</v>
          </cell>
        </row>
        <row r="317">
          <cell r="D317">
            <v>2639.1842014888866</v>
          </cell>
          <cell r="F317">
            <v>2630.4161476627687</v>
          </cell>
        </row>
        <row r="318">
          <cell r="D318">
            <v>2639.1842014888866</v>
          </cell>
          <cell r="F318">
            <v>0</v>
          </cell>
        </row>
        <row r="319">
          <cell r="D319">
            <v>2639.1842014888866</v>
          </cell>
          <cell r="F319">
            <v>0</v>
          </cell>
        </row>
        <row r="320">
          <cell r="D320">
            <v>2639.1842014888866</v>
          </cell>
          <cell r="F320">
            <v>0</v>
          </cell>
        </row>
        <row r="321">
          <cell r="D321">
            <v>2639.1842014888866</v>
          </cell>
          <cell r="F321">
            <v>0</v>
          </cell>
        </row>
        <row r="322">
          <cell r="D322">
            <v>2639.1842014888866</v>
          </cell>
          <cell r="F322">
            <v>0</v>
          </cell>
        </row>
        <row r="323">
          <cell r="D323">
            <v>2639.1842014888866</v>
          </cell>
          <cell r="F323">
            <v>0</v>
          </cell>
        </row>
        <row r="324">
          <cell r="D324">
            <v>2639.1842014888866</v>
          </cell>
          <cell r="F324">
            <v>0</v>
          </cell>
        </row>
        <row r="325">
          <cell r="D325">
            <v>2639.1842014888866</v>
          </cell>
          <cell r="F325">
            <v>0</v>
          </cell>
        </row>
        <row r="326">
          <cell r="D326">
            <v>2639.1842014888866</v>
          </cell>
          <cell r="F326">
            <v>0</v>
          </cell>
        </row>
        <row r="327">
          <cell r="D327">
            <v>2639.1842014888866</v>
          </cell>
          <cell r="F327">
            <v>0</v>
          </cell>
        </row>
        <row r="328">
          <cell r="D328">
            <v>2639.1842014888866</v>
          </cell>
          <cell r="F328">
            <v>0</v>
          </cell>
        </row>
        <row r="329">
          <cell r="D329">
            <v>2639.1842014888866</v>
          </cell>
          <cell r="F329">
            <v>0</v>
          </cell>
        </row>
        <row r="330">
          <cell r="D330">
            <v>2639.1842014888866</v>
          </cell>
          <cell r="F330">
            <v>0</v>
          </cell>
        </row>
        <row r="331">
          <cell r="D331">
            <v>2639.1842014888866</v>
          </cell>
          <cell r="F331">
            <v>0</v>
          </cell>
        </row>
        <row r="332">
          <cell r="D332">
            <v>2639.1842014888866</v>
          </cell>
          <cell r="F332">
            <v>0</v>
          </cell>
        </row>
        <row r="333">
          <cell r="D333">
            <v>2639.1842014888866</v>
          </cell>
          <cell r="F333">
            <v>0</v>
          </cell>
        </row>
        <row r="334">
          <cell r="D334">
            <v>2639.1842014888866</v>
          </cell>
          <cell r="F334">
            <v>0</v>
          </cell>
        </row>
        <row r="335">
          <cell r="D335">
            <v>2639.1842014888866</v>
          </cell>
          <cell r="F335">
            <v>0</v>
          </cell>
        </row>
        <row r="336">
          <cell r="D336">
            <v>2639.1842014888866</v>
          </cell>
          <cell r="F336">
            <v>0</v>
          </cell>
        </row>
        <row r="337">
          <cell r="D337">
            <v>2639.1842014888866</v>
          </cell>
          <cell r="F337">
            <v>0</v>
          </cell>
        </row>
        <row r="338">
          <cell r="D338">
            <v>2639.1842014888866</v>
          </cell>
          <cell r="F338">
            <v>0</v>
          </cell>
        </row>
        <row r="339">
          <cell r="D339">
            <v>2639.1842014888866</v>
          </cell>
          <cell r="F339">
            <v>0</v>
          </cell>
        </row>
        <row r="340">
          <cell r="D340">
            <v>2639.1842014888866</v>
          </cell>
          <cell r="F340">
            <v>0</v>
          </cell>
        </row>
        <row r="341">
          <cell r="D341">
            <v>2639.1842014888866</v>
          </cell>
          <cell r="F341">
            <v>0</v>
          </cell>
        </row>
        <row r="342">
          <cell r="D342">
            <v>2639.1842014888866</v>
          </cell>
          <cell r="F342">
            <v>0</v>
          </cell>
        </row>
        <row r="343">
          <cell r="D343">
            <v>2639.1842014888866</v>
          </cell>
          <cell r="F343">
            <v>0</v>
          </cell>
        </row>
        <row r="344">
          <cell r="D344">
            <v>2639.1842014888866</v>
          </cell>
          <cell r="F344">
            <v>0</v>
          </cell>
        </row>
        <row r="345">
          <cell r="D345">
            <v>2639.1842014888866</v>
          </cell>
          <cell r="F345">
            <v>0</v>
          </cell>
        </row>
        <row r="346">
          <cell r="D346">
            <v>2639.1842014888866</v>
          </cell>
          <cell r="F346">
            <v>0</v>
          </cell>
        </row>
        <row r="347">
          <cell r="D347">
            <v>2639.1842014888866</v>
          </cell>
          <cell r="F347">
            <v>0</v>
          </cell>
        </row>
        <row r="348">
          <cell r="D348">
            <v>2639.1842014888866</v>
          </cell>
          <cell r="F348">
            <v>0</v>
          </cell>
        </row>
        <row r="349">
          <cell r="D349">
            <v>2639.1842014888866</v>
          </cell>
          <cell r="F349">
            <v>0</v>
          </cell>
        </row>
        <row r="350">
          <cell r="D350">
            <v>2639.1842014888866</v>
          </cell>
          <cell r="F350">
            <v>0</v>
          </cell>
        </row>
        <row r="351">
          <cell r="D351">
            <v>2639.1842014888866</v>
          </cell>
          <cell r="F351">
            <v>0</v>
          </cell>
        </row>
        <row r="352">
          <cell r="D352">
            <v>2639.1842014888866</v>
          </cell>
          <cell r="F352">
            <v>0</v>
          </cell>
        </row>
        <row r="353">
          <cell r="D353">
            <v>2639.1842014888866</v>
          </cell>
          <cell r="F353">
            <v>0</v>
          </cell>
        </row>
        <row r="354">
          <cell r="D354">
            <v>2639.1842014888866</v>
          </cell>
          <cell r="F354">
            <v>0</v>
          </cell>
        </row>
        <row r="355">
          <cell r="D355">
            <v>2639.1842014888866</v>
          </cell>
          <cell r="F355">
            <v>0</v>
          </cell>
        </row>
        <row r="356">
          <cell r="D356">
            <v>2639.1842014888866</v>
          </cell>
          <cell r="F356">
            <v>0</v>
          </cell>
        </row>
        <row r="357">
          <cell r="D357">
            <v>2639.1842014888866</v>
          </cell>
          <cell r="F357">
            <v>0</v>
          </cell>
        </row>
        <row r="358">
          <cell r="D358">
            <v>2639.1842014888866</v>
          </cell>
          <cell r="F358">
            <v>0</v>
          </cell>
        </row>
        <row r="359">
          <cell r="D359">
            <v>2639.1842014888866</v>
          </cell>
          <cell r="F359">
            <v>0</v>
          </cell>
        </row>
        <row r="360">
          <cell r="D360">
            <v>2639.1842014888866</v>
          </cell>
          <cell r="F360">
            <v>0</v>
          </cell>
        </row>
        <row r="361">
          <cell r="D361">
            <v>2639.1842014888866</v>
          </cell>
          <cell r="F361">
            <v>0</v>
          </cell>
        </row>
        <row r="362">
          <cell r="D362">
            <v>2639.1842014888866</v>
          </cell>
          <cell r="F362">
            <v>0</v>
          </cell>
        </row>
        <row r="363">
          <cell r="D363">
            <v>2639.1842014888866</v>
          </cell>
          <cell r="F363">
            <v>0</v>
          </cell>
        </row>
        <row r="364">
          <cell r="D364">
            <v>2639.1842014888866</v>
          </cell>
          <cell r="F364">
            <v>0</v>
          </cell>
        </row>
        <row r="365">
          <cell r="D365">
            <v>2639.1842014888866</v>
          </cell>
          <cell r="F365">
            <v>0</v>
          </cell>
        </row>
        <row r="366">
          <cell r="D366">
            <v>2639.1842014888866</v>
          </cell>
          <cell r="F366">
            <v>0</v>
          </cell>
        </row>
        <row r="367">
          <cell r="D367">
            <v>2639.1842014888866</v>
          </cell>
          <cell r="F367">
            <v>0</v>
          </cell>
        </row>
        <row r="368">
          <cell r="D368">
            <v>2639.1842014888866</v>
          </cell>
          <cell r="F368">
            <v>0</v>
          </cell>
        </row>
        <row r="369">
          <cell r="D369">
            <v>2639.1842014888866</v>
          </cell>
          <cell r="F369">
            <v>0</v>
          </cell>
        </row>
        <row r="370">
          <cell r="D370">
            <v>2639.1842014888866</v>
          </cell>
          <cell r="F370">
            <v>0</v>
          </cell>
        </row>
        <row r="371">
          <cell r="D371">
            <v>2639.1842014888866</v>
          </cell>
          <cell r="F371">
            <v>0</v>
          </cell>
        </row>
        <row r="372">
          <cell r="D372">
            <v>2639.1842014888866</v>
          </cell>
          <cell r="F372">
            <v>0</v>
          </cell>
        </row>
        <row r="373">
          <cell r="D373">
            <v>2639.1842014888866</v>
          </cell>
          <cell r="F373">
            <v>0</v>
          </cell>
        </row>
        <row r="374">
          <cell r="D374">
            <v>2639.1842014888866</v>
          </cell>
          <cell r="F374">
            <v>0</v>
          </cell>
        </row>
        <row r="375">
          <cell r="D375">
            <v>2639.1842014888866</v>
          </cell>
          <cell r="F375">
            <v>0</v>
          </cell>
        </row>
        <row r="376">
          <cell r="D376">
            <v>2639.1842014888866</v>
          </cell>
          <cell r="F376">
            <v>0</v>
          </cell>
        </row>
        <row r="377">
          <cell r="D377">
            <v>2639.1842014888866</v>
          </cell>
          <cell r="F377">
            <v>0</v>
          </cell>
        </row>
        <row r="378">
          <cell r="D378">
            <v>2639.1842014888866</v>
          </cell>
          <cell r="F378">
            <v>0</v>
          </cell>
        </row>
        <row r="379">
          <cell r="D379">
            <v>2639.1842014888866</v>
          </cell>
          <cell r="F379">
            <v>0</v>
          </cell>
        </row>
        <row r="380">
          <cell r="D380">
            <v>2639.1842014888866</v>
          </cell>
          <cell r="F380">
            <v>0</v>
          </cell>
        </row>
        <row r="381">
          <cell r="D381">
            <v>2639.1842014888866</v>
          </cell>
          <cell r="F381">
            <v>0</v>
          </cell>
        </row>
        <row r="382">
          <cell r="D382">
            <v>2639.1842014888866</v>
          </cell>
          <cell r="F382">
            <v>0</v>
          </cell>
        </row>
        <row r="383">
          <cell r="D383">
            <v>2639.1842014888866</v>
          </cell>
          <cell r="F383">
            <v>0</v>
          </cell>
        </row>
        <row r="384">
          <cell r="D384">
            <v>2639.1842014888866</v>
          </cell>
          <cell r="F384">
            <v>0</v>
          </cell>
        </row>
        <row r="385">
          <cell r="D385">
            <v>2639.1842014888866</v>
          </cell>
          <cell r="F385">
            <v>0</v>
          </cell>
        </row>
        <row r="386">
          <cell r="D386">
            <v>2639.1842014888866</v>
          </cell>
          <cell r="F386">
            <v>0</v>
          </cell>
        </row>
        <row r="387">
          <cell r="D387">
            <v>2639.1842014888866</v>
          </cell>
          <cell r="F387">
            <v>0</v>
          </cell>
        </row>
        <row r="388">
          <cell r="D388">
            <v>2639.1842014888866</v>
          </cell>
          <cell r="F388">
            <v>0</v>
          </cell>
        </row>
        <row r="389">
          <cell r="D389">
            <v>2639.1842014888866</v>
          </cell>
          <cell r="F389">
            <v>0</v>
          </cell>
        </row>
        <row r="390">
          <cell r="D390">
            <v>2639.1842014888866</v>
          </cell>
          <cell r="F390">
            <v>0</v>
          </cell>
        </row>
        <row r="391">
          <cell r="D391">
            <v>2639.1842014888866</v>
          </cell>
          <cell r="F391">
            <v>0</v>
          </cell>
        </row>
        <row r="392">
          <cell r="D392">
            <v>2639.1842014888866</v>
          </cell>
          <cell r="F392">
            <v>0</v>
          </cell>
        </row>
        <row r="393">
          <cell r="D393">
            <v>2639.1842014888866</v>
          </cell>
          <cell r="F393">
            <v>0</v>
          </cell>
        </row>
        <row r="394">
          <cell r="D394">
            <v>2639.1842014888866</v>
          </cell>
          <cell r="F394">
            <v>0</v>
          </cell>
        </row>
        <row r="395">
          <cell r="D395">
            <v>2639.1842014888866</v>
          </cell>
          <cell r="F395">
            <v>0</v>
          </cell>
        </row>
        <row r="396">
          <cell r="D396">
            <v>2639.1842014888866</v>
          </cell>
          <cell r="F396">
            <v>0</v>
          </cell>
        </row>
        <row r="397">
          <cell r="D397">
            <v>2639.1842014888866</v>
          </cell>
          <cell r="F397">
            <v>0</v>
          </cell>
        </row>
        <row r="398">
          <cell r="D398">
            <v>2639.1842014888866</v>
          </cell>
          <cell r="F398">
            <v>0</v>
          </cell>
        </row>
        <row r="399">
          <cell r="D399">
            <v>2639.1842014888866</v>
          </cell>
          <cell r="F399">
            <v>0</v>
          </cell>
        </row>
        <row r="400">
          <cell r="D400">
            <v>2639.1842014888866</v>
          </cell>
          <cell r="F400">
            <v>0</v>
          </cell>
        </row>
        <row r="401">
          <cell r="D401">
            <v>2639.1842014888866</v>
          </cell>
          <cell r="F401">
            <v>0</v>
          </cell>
        </row>
        <row r="402">
          <cell r="D402">
            <v>2639.1842014888866</v>
          </cell>
          <cell r="F402">
            <v>0</v>
          </cell>
        </row>
        <row r="403">
          <cell r="D403">
            <v>2639.1842014888866</v>
          </cell>
          <cell r="F403">
            <v>0</v>
          </cell>
        </row>
        <row r="404">
          <cell r="D404">
            <v>2639.1842014888866</v>
          </cell>
          <cell r="F404">
            <v>0</v>
          </cell>
        </row>
        <row r="405">
          <cell r="D405">
            <v>2639.1842014888866</v>
          </cell>
          <cell r="F405">
            <v>0</v>
          </cell>
        </row>
        <row r="406">
          <cell r="D406">
            <v>2639.1842014888866</v>
          </cell>
          <cell r="F406">
            <v>0</v>
          </cell>
        </row>
        <row r="407">
          <cell r="D407">
            <v>2639.1842014888866</v>
          </cell>
          <cell r="F407">
            <v>0</v>
          </cell>
        </row>
        <row r="408">
          <cell r="D408">
            <v>2639.1842014888866</v>
          </cell>
          <cell r="F408">
            <v>0</v>
          </cell>
        </row>
        <row r="409">
          <cell r="D409">
            <v>2639.1842014888866</v>
          </cell>
          <cell r="F409">
            <v>0</v>
          </cell>
        </row>
        <row r="410">
          <cell r="D410">
            <v>2639.1842014888866</v>
          </cell>
          <cell r="F410">
            <v>0</v>
          </cell>
        </row>
        <row r="411">
          <cell r="D411">
            <v>2639.1842014888866</v>
          </cell>
          <cell r="F411">
            <v>0</v>
          </cell>
        </row>
        <row r="412">
          <cell r="D412">
            <v>2639.1842014888866</v>
          </cell>
          <cell r="F412">
            <v>0</v>
          </cell>
        </row>
        <row r="413">
          <cell r="D413">
            <v>2639.1842014888866</v>
          </cell>
          <cell r="F413">
            <v>0</v>
          </cell>
        </row>
        <row r="414">
          <cell r="D414">
            <v>2639.1842014888866</v>
          </cell>
          <cell r="F414">
            <v>0</v>
          </cell>
        </row>
        <row r="415">
          <cell r="D415">
            <v>2639.1842014888866</v>
          </cell>
          <cell r="F415">
            <v>0</v>
          </cell>
        </row>
        <row r="416">
          <cell r="D416">
            <v>2639.1842014888866</v>
          </cell>
          <cell r="F416">
            <v>0</v>
          </cell>
        </row>
        <row r="417">
          <cell r="D417">
            <v>2639.1842014888866</v>
          </cell>
          <cell r="F417">
            <v>0</v>
          </cell>
        </row>
        <row r="418">
          <cell r="D418">
            <v>2639.1842014888866</v>
          </cell>
          <cell r="F418">
            <v>0</v>
          </cell>
        </row>
        <row r="419">
          <cell r="D419">
            <v>2639.1842014888866</v>
          </cell>
          <cell r="F419">
            <v>0</v>
          </cell>
        </row>
        <row r="420">
          <cell r="D420">
            <v>2639.1842014888866</v>
          </cell>
          <cell r="F420">
            <v>0</v>
          </cell>
        </row>
        <row r="421">
          <cell r="D421">
            <v>2639.1842014888866</v>
          </cell>
          <cell r="F421">
            <v>0</v>
          </cell>
        </row>
        <row r="422">
          <cell r="D422">
            <v>2639.1842014888866</v>
          </cell>
          <cell r="F422">
            <v>0</v>
          </cell>
        </row>
        <row r="423">
          <cell r="D423">
            <v>2639.1842014888866</v>
          </cell>
          <cell r="F423">
            <v>0</v>
          </cell>
        </row>
        <row r="424">
          <cell r="D424">
            <v>2639.1842014888866</v>
          </cell>
          <cell r="F424">
            <v>0</v>
          </cell>
        </row>
        <row r="425">
          <cell r="D425">
            <v>2639.1842014888866</v>
          </cell>
          <cell r="F425">
            <v>0</v>
          </cell>
        </row>
        <row r="426">
          <cell r="D426">
            <v>2639.1842014888866</v>
          </cell>
          <cell r="F426">
            <v>0</v>
          </cell>
        </row>
        <row r="427">
          <cell r="D427">
            <v>2639.1842014888866</v>
          </cell>
          <cell r="F427">
            <v>0</v>
          </cell>
        </row>
        <row r="428">
          <cell r="D428">
            <v>2639.1842014888866</v>
          </cell>
          <cell r="F428">
            <v>0</v>
          </cell>
        </row>
        <row r="429">
          <cell r="D429">
            <v>2639.1842014888866</v>
          </cell>
          <cell r="F429">
            <v>0</v>
          </cell>
        </row>
        <row r="430">
          <cell r="D430">
            <v>2639.1842014888866</v>
          </cell>
          <cell r="F430">
            <v>0</v>
          </cell>
        </row>
        <row r="431">
          <cell r="D431">
            <v>2639.1842014888866</v>
          </cell>
          <cell r="F431">
            <v>0</v>
          </cell>
        </row>
        <row r="432">
          <cell r="D432">
            <v>2639.1842014888866</v>
          </cell>
          <cell r="F432">
            <v>0</v>
          </cell>
        </row>
        <row r="433">
          <cell r="D433">
            <v>2639.1842014888866</v>
          </cell>
          <cell r="F433">
            <v>0</v>
          </cell>
        </row>
        <row r="434">
          <cell r="D434">
            <v>2639.1842014888866</v>
          </cell>
          <cell r="F434">
            <v>0</v>
          </cell>
        </row>
        <row r="435">
          <cell r="D435">
            <v>2639.1842014888866</v>
          </cell>
          <cell r="F435">
            <v>0</v>
          </cell>
        </row>
        <row r="436">
          <cell r="D436">
            <v>2639.1842014888866</v>
          </cell>
          <cell r="F436">
            <v>0</v>
          </cell>
        </row>
        <row r="437">
          <cell r="D437">
            <v>2639.1842014888866</v>
          </cell>
          <cell r="F437">
            <v>0</v>
          </cell>
        </row>
        <row r="438">
          <cell r="D438">
            <v>2639.1842014888866</v>
          </cell>
          <cell r="F438">
            <v>0</v>
          </cell>
        </row>
        <row r="439">
          <cell r="D439">
            <v>2639.1842014888866</v>
          </cell>
          <cell r="F439">
            <v>0</v>
          </cell>
        </row>
        <row r="440">
          <cell r="D440">
            <v>2639.1842014888866</v>
          </cell>
          <cell r="F440">
            <v>0</v>
          </cell>
        </row>
        <row r="441">
          <cell r="D441">
            <v>2639.1842014888866</v>
          </cell>
          <cell r="F441">
            <v>0</v>
          </cell>
        </row>
        <row r="442">
          <cell r="D442">
            <v>2639.1842014888866</v>
          </cell>
          <cell r="F442">
            <v>0</v>
          </cell>
        </row>
        <row r="443">
          <cell r="D443">
            <v>2639.1842014888866</v>
          </cell>
          <cell r="F443">
            <v>0</v>
          </cell>
        </row>
        <row r="444">
          <cell r="D444">
            <v>2639.1842014888866</v>
          </cell>
          <cell r="F444">
            <v>0</v>
          </cell>
        </row>
        <row r="445">
          <cell r="D445">
            <v>2639.1842014888866</v>
          </cell>
          <cell r="F445">
            <v>0</v>
          </cell>
        </row>
        <row r="446">
          <cell r="D446">
            <v>2639.1842014888866</v>
          </cell>
          <cell r="F446">
            <v>0</v>
          </cell>
        </row>
        <row r="447">
          <cell r="D447">
            <v>2639.1842014888866</v>
          </cell>
          <cell r="F447">
            <v>0</v>
          </cell>
        </row>
        <row r="448">
          <cell r="D448">
            <v>2639.1842014888866</v>
          </cell>
          <cell r="F448">
            <v>0</v>
          </cell>
        </row>
        <row r="449">
          <cell r="D449">
            <v>2639.1842014888866</v>
          </cell>
          <cell r="F449">
            <v>0</v>
          </cell>
        </row>
        <row r="450">
          <cell r="D450">
            <v>2639.1842014888866</v>
          </cell>
          <cell r="F450">
            <v>0</v>
          </cell>
        </row>
        <row r="451">
          <cell r="D451">
            <v>2639.1842014888866</v>
          </cell>
          <cell r="F451">
            <v>0</v>
          </cell>
        </row>
        <row r="452">
          <cell r="D452">
            <v>2639.1842014888866</v>
          </cell>
          <cell r="F452">
            <v>0</v>
          </cell>
        </row>
        <row r="453">
          <cell r="D453">
            <v>2639.1842014888866</v>
          </cell>
          <cell r="F453">
            <v>0</v>
          </cell>
        </row>
        <row r="454">
          <cell r="D454">
            <v>2639.1842014888866</v>
          </cell>
          <cell r="F454">
            <v>0</v>
          </cell>
        </row>
        <row r="455">
          <cell r="D455">
            <v>2639.1842014888866</v>
          </cell>
          <cell r="F455">
            <v>0</v>
          </cell>
        </row>
        <row r="456">
          <cell r="D456">
            <v>2639.1842014888866</v>
          </cell>
          <cell r="F456">
            <v>0</v>
          </cell>
        </row>
        <row r="457">
          <cell r="D457">
            <v>2639.1842014888866</v>
          </cell>
          <cell r="F457">
            <v>0</v>
          </cell>
        </row>
        <row r="458">
          <cell r="D458">
            <v>2639.1842014888866</v>
          </cell>
          <cell r="F458">
            <v>0</v>
          </cell>
        </row>
        <row r="459">
          <cell r="D459">
            <v>2639.1842014888866</v>
          </cell>
          <cell r="F459">
            <v>0</v>
          </cell>
        </row>
        <row r="460">
          <cell r="D460">
            <v>2639.1842014888866</v>
          </cell>
          <cell r="F460">
            <v>0</v>
          </cell>
        </row>
        <row r="461">
          <cell r="D461">
            <v>2639.1842014888866</v>
          </cell>
          <cell r="F461">
            <v>0</v>
          </cell>
        </row>
        <row r="462">
          <cell r="D462">
            <v>2639.1842014888866</v>
          </cell>
          <cell r="F462">
            <v>0</v>
          </cell>
        </row>
        <row r="463">
          <cell r="D463">
            <v>2639.1842014888866</v>
          </cell>
          <cell r="F463">
            <v>0</v>
          </cell>
        </row>
        <row r="464">
          <cell r="D464">
            <v>2639.1842014888866</v>
          </cell>
          <cell r="F464">
            <v>0</v>
          </cell>
        </row>
        <row r="465">
          <cell r="D465">
            <v>2639.1842014888866</v>
          </cell>
          <cell r="F465">
            <v>0</v>
          </cell>
        </row>
        <row r="466">
          <cell r="D466">
            <v>2639.1842014888866</v>
          </cell>
          <cell r="F466">
            <v>0</v>
          </cell>
        </row>
        <row r="467">
          <cell r="D467">
            <v>2639.1842014888866</v>
          </cell>
          <cell r="F467">
            <v>0</v>
          </cell>
        </row>
        <row r="468">
          <cell r="D468">
            <v>2639.1842014888866</v>
          </cell>
          <cell r="F468">
            <v>0</v>
          </cell>
        </row>
        <row r="469">
          <cell r="D469">
            <v>2639.1842014888866</v>
          </cell>
          <cell r="F469">
            <v>0</v>
          </cell>
        </row>
        <row r="470">
          <cell r="D470">
            <v>2639.1842014888866</v>
          </cell>
          <cell r="F470">
            <v>0</v>
          </cell>
        </row>
        <row r="471">
          <cell r="D471">
            <v>2639.1842014888866</v>
          </cell>
          <cell r="F471">
            <v>0</v>
          </cell>
        </row>
        <row r="472">
          <cell r="D472">
            <v>2639.1842014888866</v>
          </cell>
          <cell r="F472">
            <v>0</v>
          </cell>
        </row>
        <row r="473">
          <cell r="D473">
            <v>2639.1842014888866</v>
          </cell>
          <cell r="F473">
            <v>0</v>
          </cell>
        </row>
        <row r="474">
          <cell r="D474">
            <v>2639.1842014888866</v>
          </cell>
          <cell r="F474">
            <v>0</v>
          </cell>
        </row>
        <row r="475">
          <cell r="D475">
            <v>2639.1842014888866</v>
          </cell>
          <cell r="F475">
            <v>0</v>
          </cell>
        </row>
        <row r="476">
          <cell r="D476">
            <v>2639.1842014888866</v>
          </cell>
          <cell r="F476">
            <v>0</v>
          </cell>
        </row>
        <row r="477">
          <cell r="D477">
            <v>2639.1842014888866</v>
          </cell>
          <cell r="F477">
            <v>0</v>
          </cell>
        </row>
        <row r="478">
          <cell r="D478">
            <v>2639.1842014888866</v>
          </cell>
          <cell r="F478">
            <v>0</v>
          </cell>
        </row>
        <row r="479">
          <cell r="D479">
            <v>2639.1842014888866</v>
          </cell>
          <cell r="F479">
            <v>0</v>
          </cell>
        </row>
        <row r="480">
          <cell r="D480">
            <v>2639.1842014888866</v>
          </cell>
          <cell r="F480">
            <v>0</v>
          </cell>
        </row>
        <row r="481">
          <cell r="D481">
            <v>2639.1842014888866</v>
          </cell>
          <cell r="F481">
            <v>0</v>
          </cell>
        </row>
        <row r="482">
          <cell r="D482">
            <v>2639.1842014888866</v>
          </cell>
          <cell r="F482">
            <v>0</v>
          </cell>
        </row>
        <row r="483">
          <cell r="D483">
            <v>2639.1842014888866</v>
          </cell>
          <cell r="F483">
            <v>0</v>
          </cell>
        </row>
        <row r="484">
          <cell r="D484">
            <v>2639.1842014888866</v>
          </cell>
          <cell r="F484">
            <v>0</v>
          </cell>
        </row>
        <row r="485">
          <cell r="D485">
            <v>2639.1842014888866</v>
          </cell>
          <cell r="F485">
            <v>0</v>
          </cell>
        </row>
        <row r="486">
          <cell r="D486">
            <v>2639.1842014888866</v>
          </cell>
          <cell r="F486">
            <v>0</v>
          </cell>
        </row>
        <row r="487">
          <cell r="D487">
            <v>2639.1842014888866</v>
          </cell>
          <cell r="F487">
            <v>0</v>
          </cell>
        </row>
        <row r="488">
          <cell r="D488">
            <v>2639.1842014888866</v>
          </cell>
          <cell r="F488">
            <v>0</v>
          </cell>
        </row>
        <row r="489">
          <cell r="D489">
            <v>2639.1842014888866</v>
          </cell>
          <cell r="F489">
            <v>0</v>
          </cell>
        </row>
        <row r="490">
          <cell r="D490">
            <v>2639.1842014888866</v>
          </cell>
          <cell r="F490">
            <v>0</v>
          </cell>
        </row>
        <row r="491">
          <cell r="D491">
            <v>2639.1842014888866</v>
          </cell>
          <cell r="F491">
            <v>0</v>
          </cell>
        </row>
        <row r="492">
          <cell r="D492">
            <v>2639.1842014888866</v>
          </cell>
          <cell r="F492">
            <v>0</v>
          </cell>
        </row>
        <row r="493">
          <cell r="D493">
            <v>2639.1842014888866</v>
          </cell>
          <cell r="F493">
            <v>0</v>
          </cell>
        </row>
        <row r="494">
          <cell r="D494">
            <v>2639.1842014888866</v>
          </cell>
          <cell r="F494">
            <v>0</v>
          </cell>
        </row>
        <row r="495">
          <cell r="D495">
            <v>2639.1842014888866</v>
          </cell>
          <cell r="F495">
            <v>0</v>
          </cell>
        </row>
        <row r="496">
          <cell r="D496">
            <v>2639.1842014888866</v>
          </cell>
          <cell r="F496">
            <v>0</v>
          </cell>
        </row>
        <row r="497">
          <cell r="D497">
            <v>2639.1842014888866</v>
          </cell>
          <cell r="F497">
            <v>0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s"/>
      <sheetName val="Uses of Funds"/>
      <sheetName val="Construction CF"/>
      <sheetName val="Income"/>
      <sheetName val="Expenses"/>
      <sheetName val="LIHTC Calculation"/>
      <sheetName val="Pro forma Summary"/>
      <sheetName val="Project Summary"/>
      <sheetName val="RD 7-b-2"/>
      <sheetName val="RD 1924-13"/>
      <sheetName val="RD 3560-7"/>
      <sheetName val="Utility Allowance"/>
      <sheetName val="Uses by Source"/>
      <sheetName val="Comm Income"/>
      <sheetName val="Com Expense"/>
      <sheetName val="Income with OAHTC"/>
      <sheetName val="OAHTC Calculation"/>
      <sheetName val="LIHTCRents 12"/>
      <sheetName val="LIHTCIncomes12"/>
      <sheetName val="HOME Rents 11"/>
      <sheetName val="HOMEIncomes11"/>
    </sheetNames>
    <sheetDataSet>
      <sheetData sheetId="0" refreshError="1"/>
      <sheetData sheetId="1" refreshError="1"/>
      <sheetData sheetId="2" refreshError="1"/>
      <sheetData sheetId="3" refreshError="1">
        <row r="10">
          <cell r="H10">
            <v>60</v>
          </cell>
        </row>
        <row r="25">
          <cell r="L25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AI188"/>
  <sheetViews>
    <sheetView tabSelected="1" zoomScale="98" zoomScaleNormal="98" zoomScaleSheetLayoutView="100" workbookViewId="0">
      <pane xSplit="10" ySplit="3" topLeftCell="K22" activePane="bottomRight" state="frozen"/>
      <selection pane="topRight" activeCell="K1" sqref="K1"/>
      <selection pane="bottomLeft" activeCell="A3" sqref="A3"/>
      <selection pane="bottomRight" activeCell="C136" sqref="C136"/>
    </sheetView>
  </sheetViews>
  <sheetFormatPr defaultColWidth="9.109375" defaultRowHeight="11.4" x14ac:dyDescent="0.2"/>
  <cols>
    <col min="1" max="1" width="4.44140625" style="1" customWidth="1"/>
    <col min="2" max="2" width="32" style="1" customWidth="1"/>
    <col min="3" max="3" width="13.6640625" style="6" customWidth="1"/>
    <col min="4" max="4" width="12.6640625" style="1" hidden="1" customWidth="1"/>
    <col min="5" max="5" width="14.44140625" style="1" hidden="1" customWidth="1"/>
    <col min="6" max="9" width="12.33203125" style="1" hidden="1" customWidth="1"/>
    <col min="10" max="10" width="11.44140625" style="1" bestFit="1" customWidth="1"/>
    <col min="11" max="11" width="12.33203125" style="1" customWidth="1"/>
    <col min="12" max="12" width="10.33203125" style="1" bestFit="1" customWidth="1"/>
    <col min="13" max="13" width="10.5546875" style="1" customWidth="1"/>
    <col min="14" max="15" width="10.33203125" style="1" bestFit="1" customWidth="1"/>
    <col min="16" max="16" width="10.44140625" style="1" customWidth="1"/>
    <col min="17" max="17" width="10.6640625" style="1" customWidth="1"/>
    <col min="18" max="18" width="12.33203125" style="1" customWidth="1"/>
    <col min="19" max="19" width="11" style="1" customWidth="1"/>
    <col min="20" max="20" width="11.109375" style="1" customWidth="1"/>
    <col min="21" max="21" width="12.109375" style="1" customWidth="1"/>
    <col min="22" max="24" width="11.88671875" style="1" customWidth="1"/>
    <col min="25" max="25" width="11" style="1" customWidth="1"/>
    <col min="26" max="26" width="9.6640625" style="1" bestFit="1" customWidth="1"/>
    <col min="27" max="27" width="11.109375" style="1" bestFit="1" customWidth="1"/>
    <col min="28" max="29" width="11.109375" style="1" customWidth="1"/>
    <col min="30" max="32" width="11.109375" style="1" bestFit="1" customWidth="1"/>
    <col min="33" max="33" width="12" style="1" customWidth="1"/>
    <col min="34" max="34" width="12.109375" style="1" customWidth="1"/>
    <col min="35" max="35" width="12.109375" style="1" bestFit="1" customWidth="1"/>
    <col min="36" max="41" width="8.33203125" style="1" customWidth="1"/>
    <col min="42" max="16384" width="9.109375" style="1"/>
  </cols>
  <sheetData>
    <row r="1" spans="1:35" ht="19.5" customHeight="1" x14ac:dyDescent="0.25">
      <c r="A1" s="88" t="s">
        <v>131</v>
      </c>
      <c r="B1" s="86"/>
      <c r="C1" s="86"/>
      <c r="D1" s="2" t="s">
        <v>0</v>
      </c>
      <c r="E1" s="3" t="s">
        <v>1</v>
      </c>
      <c r="F1" s="4"/>
      <c r="G1" s="4"/>
      <c r="H1" s="5"/>
      <c r="I1" s="4"/>
      <c r="J1" s="60"/>
      <c r="K1" s="83" t="s">
        <v>2</v>
      </c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1" t="s">
        <v>114</v>
      </c>
      <c r="Z1" s="81"/>
      <c r="AA1" s="81"/>
      <c r="AB1" s="81"/>
      <c r="AC1" s="81"/>
      <c r="AD1" s="81"/>
      <c r="AE1" s="82" t="s">
        <v>3</v>
      </c>
      <c r="AF1" s="82"/>
      <c r="AG1" s="82"/>
    </row>
    <row r="2" spans="1:35" s="6" customFormat="1" x14ac:dyDescent="0.2">
      <c r="A2" s="86"/>
      <c r="B2" s="86"/>
      <c r="C2" s="86"/>
      <c r="D2" s="2"/>
      <c r="E2" s="47"/>
      <c r="F2" s="47"/>
      <c r="G2" s="47"/>
      <c r="H2" s="47"/>
      <c r="I2" s="47"/>
      <c r="J2" s="62" t="s">
        <v>98</v>
      </c>
      <c r="K2" s="51">
        <v>1</v>
      </c>
      <c r="L2" s="51">
        <v>2</v>
      </c>
      <c r="M2" s="51">
        <v>3</v>
      </c>
      <c r="N2" s="51">
        <v>4</v>
      </c>
      <c r="O2" s="51">
        <v>5</v>
      </c>
      <c r="P2" s="51">
        <v>6</v>
      </c>
      <c r="Q2" s="51">
        <v>7</v>
      </c>
      <c r="R2" s="51">
        <v>8</v>
      </c>
      <c r="S2" s="51">
        <v>9</v>
      </c>
      <c r="T2" s="51">
        <v>10</v>
      </c>
      <c r="U2" s="51">
        <v>11</v>
      </c>
      <c r="V2" s="51">
        <v>12</v>
      </c>
      <c r="W2" s="51">
        <v>13</v>
      </c>
      <c r="X2" s="51">
        <v>14</v>
      </c>
      <c r="Y2" s="56">
        <v>1</v>
      </c>
      <c r="Z2" s="56">
        <v>2</v>
      </c>
      <c r="AA2" s="56">
        <v>3</v>
      </c>
      <c r="AB2" s="56">
        <v>4</v>
      </c>
      <c r="AC2" s="56">
        <v>5</v>
      </c>
      <c r="AD2" s="56">
        <v>6</v>
      </c>
      <c r="AE2" s="52">
        <v>1</v>
      </c>
      <c r="AF2" s="52">
        <v>2</v>
      </c>
      <c r="AG2" s="52">
        <v>3</v>
      </c>
    </row>
    <row r="3" spans="1:35" s="6" customFormat="1" x14ac:dyDescent="0.2">
      <c r="A3" s="86"/>
      <c r="B3" s="86"/>
      <c r="C3" s="86"/>
      <c r="D3" s="2" t="s">
        <v>4</v>
      </c>
      <c r="E3" s="47">
        <v>45292</v>
      </c>
      <c r="F3" s="47">
        <v>45323</v>
      </c>
      <c r="G3" s="47">
        <v>45352</v>
      </c>
      <c r="H3" s="47">
        <v>45383</v>
      </c>
      <c r="I3" s="47">
        <v>45413</v>
      </c>
      <c r="J3" s="62">
        <v>45444</v>
      </c>
      <c r="K3" s="48">
        <v>45474</v>
      </c>
      <c r="L3" s="48">
        <v>45505</v>
      </c>
      <c r="M3" s="48">
        <v>45536</v>
      </c>
      <c r="N3" s="48">
        <v>45566</v>
      </c>
      <c r="O3" s="48">
        <v>45597</v>
      </c>
      <c r="P3" s="48">
        <v>45627</v>
      </c>
      <c r="Q3" s="48">
        <v>45658</v>
      </c>
      <c r="R3" s="48">
        <v>45689</v>
      </c>
      <c r="S3" s="48">
        <v>45717</v>
      </c>
      <c r="T3" s="48">
        <v>45748</v>
      </c>
      <c r="U3" s="48">
        <v>45778</v>
      </c>
      <c r="V3" s="48">
        <v>45809</v>
      </c>
      <c r="W3" s="48">
        <v>45839</v>
      </c>
      <c r="X3" s="48">
        <v>45870</v>
      </c>
      <c r="Y3" s="49">
        <v>45901</v>
      </c>
      <c r="Z3" s="49">
        <v>45931</v>
      </c>
      <c r="AA3" s="49">
        <v>45962</v>
      </c>
      <c r="AB3" s="49">
        <v>45992</v>
      </c>
      <c r="AC3" s="49">
        <v>46023</v>
      </c>
      <c r="AD3" s="49">
        <v>46054</v>
      </c>
      <c r="AE3" s="50">
        <v>46082</v>
      </c>
      <c r="AF3" s="50">
        <v>46113</v>
      </c>
      <c r="AG3" s="50">
        <v>46143</v>
      </c>
      <c r="AH3" s="6" t="s">
        <v>5</v>
      </c>
      <c r="AI3" s="6" t="s">
        <v>6</v>
      </c>
    </row>
    <row r="4" spans="1:35" ht="12" x14ac:dyDescent="0.25">
      <c r="A4" s="87" t="s">
        <v>7</v>
      </c>
      <c r="B4" s="8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x14ac:dyDescent="0.2">
      <c r="B5" s="8" t="s">
        <v>8</v>
      </c>
      <c r="C5" s="9">
        <f>C6+C7</f>
        <v>0</v>
      </c>
      <c r="AH5" s="10"/>
    </row>
    <row r="6" spans="1:35" ht="13.2" x14ac:dyDescent="0.25">
      <c r="B6" s="58" t="s">
        <v>9</v>
      </c>
      <c r="C6" s="11">
        <v>0</v>
      </c>
      <c r="D6" s="12"/>
      <c r="E6" s="12"/>
      <c r="F6" s="12"/>
      <c r="G6" s="12"/>
      <c r="H6" s="12"/>
      <c r="I6" s="12"/>
      <c r="J6" s="12">
        <v>0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>
        <f t="shared" ref="AH6:AH15" si="0">SUM(J6:AG6)</f>
        <v>0</v>
      </c>
      <c r="AI6" s="10">
        <f t="shared" ref="AI6:AI15" si="1">C6-AH6</f>
        <v>0</v>
      </c>
    </row>
    <row r="7" spans="1:35" ht="13.2" x14ac:dyDescent="0.25">
      <c r="B7" s="58" t="s">
        <v>10</v>
      </c>
      <c r="C7" s="11"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>
        <f t="shared" si="0"/>
        <v>0</v>
      </c>
      <c r="AI7" s="10">
        <f t="shared" si="1"/>
        <v>0</v>
      </c>
    </row>
    <row r="8" spans="1:35" ht="13.2" x14ac:dyDescent="0.25">
      <c r="B8" s="58" t="s">
        <v>11</v>
      </c>
      <c r="C8" s="11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>
        <f t="shared" si="0"/>
        <v>0</v>
      </c>
      <c r="AI8" s="10">
        <f t="shared" si="1"/>
        <v>0</v>
      </c>
    </row>
    <row r="9" spans="1:35" ht="13.2" x14ac:dyDescent="0.25">
      <c r="B9" s="58" t="s">
        <v>12</v>
      </c>
      <c r="C9" s="11">
        <v>0</v>
      </c>
      <c r="D9" s="12"/>
      <c r="E9" s="12"/>
      <c r="F9" s="12"/>
      <c r="G9" s="12"/>
      <c r="H9" s="12"/>
      <c r="I9" s="12"/>
      <c r="J9" s="10">
        <f>C9</f>
        <v>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>
        <f t="shared" si="0"/>
        <v>0</v>
      </c>
      <c r="AI9" s="10">
        <f t="shared" si="1"/>
        <v>0</v>
      </c>
    </row>
    <row r="10" spans="1:35" ht="13.2" x14ac:dyDescent="0.2">
      <c r="B10" s="59" t="s">
        <v>13</v>
      </c>
      <c r="C10" s="11"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>
        <f t="shared" si="0"/>
        <v>0</v>
      </c>
      <c r="AI10" s="10">
        <f t="shared" si="1"/>
        <v>0</v>
      </c>
    </row>
    <row r="11" spans="1:35" ht="13.2" x14ac:dyDescent="0.25">
      <c r="B11" s="58" t="s">
        <v>14</v>
      </c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>
        <f t="shared" si="0"/>
        <v>0</v>
      </c>
      <c r="AI11" s="10">
        <f t="shared" si="1"/>
        <v>0</v>
      </c>
    </row>
    <row r="12" spans="1:35" ht="13.2" x14ac:dyDescent="0.25">
      <c r="A12" s="14"/>
      <c r="B12" s="57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>
        <f t="shared" si="0"/>
        <v>0</v>
      </c>
      <c r="AI12" s="10">
        <f t="shared" si="1"/>
        <v>0</v>
      </c>
    </row>
    <row r="13" spans="1:35" ht="13.2" x14ac:dyDescent="0.25">
      <c r="A13" s="14"/>
      <c r="B13" s="57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>
        <f t="shared" si="0"/>
        <v>0</v>
      </c>
      <c r="AI13" s="10">
        <f t="shared" si="1"/>
        <v>0</v>
      </c>
    </row>
    <row r="14" spans="1:35" ht="13.2" x14ac:dyDescent="0.25">
      <c r="A14" s="14"/>
      <c r="B14" s="57"/>
      <c r="C14" s="15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>
        <f t="shared" si="0"/>
        <v>0</v>
      </c>
      <c r="AI14" s="10">
        <f t="shared" si="1"/>
        <v>0</v>
      </c>
    </row>
    <row r="15" spans="1:35" x14ac:dyDescent="0.2">
      <c r="A15" s="14"/>
      <c r="B15" s="14"/>
      <c r="C15" s="1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>
        <f t="shared" si="0"/>
        <v>0</v>
      </c>
      <c r="AI15" s="10">
        <f t="shared" si="1"/>
        <v>0</v>
      </c>
    </row>
    <row r="16" spans="1:35" ht="12" x14ac:dyDescent="0.25">
      <c r="B16" s="17" t="s">
        <v>15</v>
      </c>
      <c r="C16" s="18">
        <f>SUM(C6:C14)</f>
        <v>0</v>
      </c>
      <c r="D16" s="18">
        <f t="shared" ref="D16:AI16" si="2">SUM(D6:D14)</f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8">
        <f t="shared" si="2"/>
        <v>0</v>
      </c>
      <c r="O16" s="18">
        <f t="shared" si="2"/>
        <v>0</v>
      </c>
      <c r="P16" s="18">
        <f t="shared" si="2"/>
        <v>0</v>
      </c>
      <c r="Q16" s="18">
        <f t="shared" si="2"/>
        <v>0</v>
      </c>
      <c r="R16" s="18">
        <f t="shared" si="2"/>
        <v>0</v>
      </c>
      <c r="S16" s="18">
        <f t="shared" si="2"/>
        <v>0</v>
      </c>
      <c r="T16" s="18">
        <f t="shared" si="2"/>
        <v>0</v>
      </c>
      <c r="U16" s="18">
        <f t="shared" si="2"/>
        <v>0</v>
      </c>
      <c r="V16" s="18">
        <f t="shared" si="2"/>
        <v>0</v>
      </c>
      <c r="W16" s="18">
        <f t="shared" si="2"/>
        <v>0</v>
      </c>
      <c r="X16" s="18">
        <f t="shared" si="2"/>
        <v>0</v>
      </c>
      <c r="Y16" s="18">
        <f t="shared" si="2"/>
        <v>0</v>
      </c>
      <c r="Z16" s="18">
        <f t="shared" si="2"/>
        <v>0</v>
      </c>
      <c r="AA16" s="18">
        <f t="shared" si="2"/>
        <v>0</v>
      </c>
      <c r="AB16" s="18">
        <f t="shared" si="2"/>
        <v>0</v>
      </c>
      <c r="AC16" s="18">
        <f t="shared" si="2"/>
        <v>0</v>
      </c>
      <c r="AD16" s="18">
        <f t="shared" si="2"/>
        <v>0</v>
      </c>
      <c r="AE16" s="18">
        <f t="shared" si="2"/>
        <v>0</v>
      </c>
      <c r="AF16" s="18">
        <f t="shared" si="2"/>
        <v>0</v>
      </c>
      <c r="AG16" s="18">
        <f t="shared" si="2"/>
        <v>0</v>
      </c>
      <c r="AH16" s="18">
        <f>SUM(AH6:AH14)</f>
        <v>0</v>
      </c>
      <c r="AI16" s="18">
        <f t="shared" si="2"/>
        <v>0</v>
      </c>
    </row>
    <row r="17" spans="1:35" x14ac:dyDescent="0.2">
      <c r="C17" s="1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0"/>
      <c r="AI17" s="10"/>
    </row>
    <row r="18" spans="1:35" ht="12" x14ac:dyDescent="0.25">
      <c r="A18" s="87" t="s">
        <v>16</v>
      </c>
      <c r="B18" s="87"/>
      <c r="C18" s="20"/>
      <c r="D18" s="21"/>
      <c r="E18" s="21"/>
      <c r="F18" s="21"/>
      <c r="G18" s="21"/>
      <c r="H18" s="21"/>
      <c r="I18" s="21"/>
      <c r="J18" s="2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2"/>
    </row>
    <row r="19" spans="1:35" ht="13.2" x14ac:dyDescent="0.25">
      <c r="B19" s="58" t="s">
        <v>17</v>
      </c>
      <c r="C19" s="1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12"/>
      <c r="AH19" s="12">
        <f t="shared" ref="AH19:AH44" si="3">SUM(J19:AG19)</f>
        <v>0</v>
      </c>
      <c r="AI19" s="10">
        <f t="shared" ref="AI19:AI44" si="4">C19-AH19</f>
        <v>0</v>
      </c>
    </row>
    <row r="20" spans="1:35" ht="13.2" x14ac:dyDescent="0.25">
      <c r="B20" s="58" t="s">
        <v>18</v>
      </c>
      <c r="C20" s="11"/>
      <c r="D20" s="23"/>
      <c r="E20" s="23"/>
      <c r="F20" s="23"/>
      <c r="G20" s="24"/>
      <c r="H20" s="23"/>
      <c r="I20" s="23"/>
      <c r="J20" s="24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12"/>
      <c r="AH20" s="12">
        <f t="shared" si="3"/>
        <v>0</v>
      </c>
      <c r="AI20" s="10">
        <f t="shared" si="4"/>
        <v>0</v>
      </c>
    </row>
    <row r="21" spans="1:35" ht="13.2" x14ac:dyDescent="0.2">
      <c r="B21" s="59" t="s">
        <v>19</v>
      </c>
      <c r="C21" s="11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12">
        <f t="shared" si="3"/>
        <v>0</v>
      </c>
      <c r="AI21" s="10">
        <f t="shared" si="4"/>
        <v>0</v>
      </c>
    </row>
    <row r="22" spans="1:35" ht="13.2" x14ac:dyDescent="0.25">
      <c r="B22" s="58" t="s">
        <v>20</v>
      </c>
      <c r="C22" s="1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12">
        <f t="shared" si="3"/>
        <v>0</v>
      </c>
      <c r="AI22" s="10">
        <f t="shared" si="4"/>
        <v>0</v>
      </c>
    </row>
    <row r="23" spans="1:35" ht="13.2" x14ac:dyDescent="0.25">
      <c r="B23" s="58" t="s">
        <v>21</v>
      </c>
      <c r="C23" s="11">
        <v>26810518</v>
      </c>
      <c r="D23" s="24"/>
      <c r="E23" s="24"/>
      <c r="F23" s="24"/>
      <c r="G23" s="24"/>
      <c r="H23" s="24"/>
      <c r="I23" s="24"/>
      <c r="J23" s="24"/>
      <c r="K23" s="24">
        <f t="shared" ref="K23:AB23" si="5">$C$23*K185</f>
        <v>1072420.72</v>
      </c>
      <c r="L23" s="24">
        <f t="shared" si="5"/>
        <v>1340525.9000000001</v>
      </c>
      <c r="M23" s="24">
        <f t="shared" si="5"/>
        <v>1608631.0799999998</v>
      </c>
      <c r="N23" s="24">
        <f t="shared" si="5"/>
        <v>1608631.0799999998</v>
      </c>
      <c r="O23" s="24">
        <f t="shared" si="5"/>
        <v>1876736.2600000002</v>
      </c>
      <c r="P23" s="24">
        <f t="shared" si="5"/>
        <v>2144841.44</v>
      </c>
      <c r="Q23" s="24">
        <f t="shared" si="5"/>
        <v>2412946.62</v>
      </c>
      <c r="R23" s="24">
        <f t="shared" si="5"/>
        <v>2681051.8000000003</v>
      </c>
      <c r="S23" s="24">
        <f t="shared" si="5"/>
        <v>2412946.62</v>
      </c>
      <c r="T23" s="24">
        <f t="shared" si="5"/>
        <v>2144841.44</v>
      </c>
      <c r="U23" s="24">
        <f t="shared" si="5"/>
        <v>1876736.2600000002</v>
      </c>
      <c r="V23" s="24">
        <f t="shared" si="5"/>
        <v>1608631.0799999998</v>
      </c>
      <c r="W23" s="24">
        <f t="shared" si="5"/>
        <v>1340525.9000000001</v>
      </c>
      <c r="X23" s="24">
        <f t="shared" si="5"/>
        <v>1340525.9000000001</v>
      </c>
      <c r="Y23" s="24">
        <f t="shared" si="5"/>
        <v>0</v>
      </c>
      <c r="Z23" s="24">
        <f t="shared" si="5"/>
        <v>0</v>
      </c>
      <c r="AA23" s="24">
        <f t="shared" si="5"/>
        <v>1340525.9000000001</v>
      </c>
      <c r="AB23" s="24">
        <f t="shared" si="5"/>
        <v>0</v>
      </c>
      <c r="AC23" s="24"/>
      <c r="AD23" s="24">
        <f>$C$23*AD185</f>
        <v>0</v>
      </c>
      <c r="AE23" s="24"/>
      <c r="AF23" s="24"/>
      <c r="AG23" s="24"/>
      <c r="AH23" s="12">
        <f t="shared" si="3"/>
        <v>26810518</v>
      </c>
      <c r="AI23" s="10">
        <f t="shared" si="4"/>
        <v>0</v>
      </c>
    </row>
    <row r="24" spans="1:35" ht="13.2" x14ac:dyDescent="0.2">
      <c r="B24" s="59" t="s">
        <v>22</v>
      </c>
      <c r="C24" s="11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12">
        <f t="shared" si="3"/>
        <v>0</v>
      </c>
      <c r="AI24" s="10">
        <f t="shared" si="4"/>
        <v>0</v>
      </c>
    </row>
    <row r="25" spans="1:35" ht="13.2" x14ac:dyDescent="0.25">
      <c r="B25" s="58" t="s">
        <v>23</v>
      </c>
      <c r="C25" s="11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12">
        <f t="shared" si="3"/>
        <v>0</v>
      </c>
      <c r="AI25" s="10">
        <f t="shared" si="4"/>
        <v>0</v>
      </c>
    </row>
    <row r="26" spans="1:35" ht="13.2" x14ac:dyDescent="0.25">
      <c r="B26" s="58" t="s">
        <v>24</v>
      </c>
      <c r="C26" s="11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12">
        <f t="shared" si="3"/>
        <v>0</v>
      </c>
      <c r="AI26" s="10">
        <f t="shared" si="4"/>
        <v>0</v>
      </c>
    </row>
    <row r="27" spans="1:35" ht="13.2" x14ac:dyDescent="0.2">
      <c r="B27" s="59" t="s">
        <v>25</v>
      </c>
      <c r="C27" s="11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12">
        <f t="shared" si="3"/>
        <v>0</v>
      </c>
      <c r="AI27" s="10">
        <f t="shared" si="4"/>
        <v>0</v>
      </c>
    </row>
    <row r="28" spans="1:35" ht="13.2" x14ac:dyDescent="0.25">
      <c r="B28" s="58" t="s">
        <v>26</v>
      </c>
      <c r="C28" s="11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12">
        <f t="shared" si="3"/>
        <v>0</v>
      </c>
      <c r="AI28" s="10">
        <f t="shared" si="4"/>
        <v>0</v>
      </c>
    </row>
    <row r="29" spans="1:35" ht="13.2" x14ac:dyDescent="0.25">
      <c r="B29" s="58" t="s">
        <v>27</v>
      </c>
      <c r="C29" s="11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12">
        <f t="shared" si="3"/>
        <v>0</v>
      </c>
      <c r="AI29" s="10">
        <f t="shared" si="4"/>
        <v>0</v>
      </c>
    </row>
    <row r="30" spans="1:35" ht="13.2" x14ac:dyDescent="0.2">
      <c r="B30" s="59" t="s">
        <v>28</v>
      </c>
      <c r="C30" s="11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12">
        <f t="shared" si="3"/>
        <v>0</v>
      </c>
      <c r="AI30" s="10">
        <f t="shared" si="4"/>
        <v>0</v>
      </c>
    </row>
    <row r="31" spans="1:35" ht="13.2" x14ac:dyDescent="0.25">
      <c r="B31" s="58" t="s">
        <v>29</v>
      </c>
      <c r="C31" s="11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12">
        <f t="shared" si="3"/>
        <v>0</v>
      </c>
      <c r="AI31" s="10">
        <f t="shared" si="4"/>
        <v>0</v>
      </c>
    </row>
    <row r="32" spans="1:35" ht="13.2" x14ac:dyDescent="0.25">
      <c r="B32" s="58" t="s">
        <v>30</v>
      </c>
      <c r="C32" s="1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12">
        <f t="shared" si="3"/>
        <v>0</v>
      </c>
      <c r="AI32" s="10">
        <f t="shared" si="4"/>
        <v>0</v>
      </c>
    </row>
    <row r="33" spans="1:35" ht="13.2" x14ac:dyDescent="0.2">
      <c r="B33" s="59" t="s">
        <v>31</v>
      </c>
      <c r="C33" s="11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12">
        <f t="shared" si="3"/>
        <v>0</v>
      </c>
      <c r="AI33" s="10">
        <f t="shared" si="4"/>
        <v>0</v>
      </c>
    </row>
    <row r="34" spans="1:35" ht="13.2" x14ac:dyDescent="0.25">
      <c r="B34" s="58" t="s">
        <v>32</v>
      </c>
      <c r="C34" s="11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12">
        <f t="shared" si="3"/>
        <v>0</v>
      </c>
      <c r="AI34" s="10">
        <f t="shared" si="4"/>
        <v>0</v>
      </c>
    </row>
    <row r="35" spans="1:35" ht="13.2" x14ac:dyDescent="0.25">
      <c r="B35" s="58" t="s">
        <v>33</v>
      </c>
      <c r="C35" s="11">
        <v>1340526</v>
      </c>
      <c r="D35" s="24"/>
      <c r="E35" s="24"/>
      <c r="F35" s="24"/>
      <c r="G35" s="24"/>
      <c r="H35" s="24"/>
      <c r="I35" s="24"/>
      <c r="J35" s="24"/>
      <c r="K35" s="24">
        <f>$C$35*K185</f>
        <v>53621.04</v>
      </c>
      <c r="L35" s="24">
        <f t="shared" ref="L35:AB35" si="6">$C$35*L185</f>
        <v>67026.3</v>
      </c>
      <c r="M35" s="24">
        <f t="shared" si="6"/>
        <v>80431.56</v>
      </c>
      <c r="N35" s="24">
        <f t="shared" si="6"/>
        <v>80431.56</v>
      </c>
      <c r="O35" s="24">
        <f t="shared" si="6"/>
        <v>93836.82</v>
      </c>
      <c r="P35" s="24">
        <f t="shared" si="6"/>
        <v>107242.08</v>
      </c>
      <c r="Q35" s="24">
        <f t="shared" si="6"/>
        <v>120647.34</v>
      </c>
      <c r="R35" s="24">
        <f t="shared" si="6"/>
        <v>134052.6</v>
      </c>
      <c r="S35" s="24">
        <f t="shared" si="6"/>
        <v>120647.34</v>
      </c>
      <c r="T35" s="24">
        <f t="shared" si="6"/>
        <v>107242.08</v>
      </c>
      <c r="U35" s="24">
        <f t="shared" si="6"/>
        <v>93836.82</v>
      </c>
      <c r="V35" s="24">
        <f t="shared" si="6"/>
        <v>80431.56</v>
      </c>
      <c r="W35" s="24">
        <f t="shared" ref="W35:X35" si="7">$C$35*W185</f>
        <v>67026.3</v>
      </c>
      <c r="X35" s="24">
        <f t="shared" si="7"/>
        <v>67026.3</v>
      </c>
      <c r="Y35" s="24">
        <f t="shared" si="6"/>
        <v>0</v>
      </c>
      <c r="Z35" s="24">
        <f t="shared" si="6"/>
        <v>0</v>
      </c>
      <c r="AA35" s="24">
        <f t="shared" si="6"/>
        <v>67026.3</v>
      </c>
      <c r="AB35" s="24">
        <f t="shared" si="6"/>
        <v>0</v>
      </c>
      <c r="AC35" s="24"/>
      <c r="AD35" s="24">
        <f>$C$35*0.75*AD185</f>
        <v>0</v>
      </c>
      <c r="AE35" s="24"/>
      <c r="AF35" s="24"/>
      <c r="AG35" s="24"/>
      <c r="AH35" s="12">
        <f t="shared" si="3"/>
        <v>1340526</v>
      </c>
      <c r="AI35" s="10">
        <f t="shared" si="4"/>
        <v>0</v>
      </c>
    </row>
    <row r="36" spans="1:35" ht="13.2" x14ac:dyDescent="0.25">
      <c r="B36" s="58" t="s">
        <v>34</v>
      </c>
      <c r="C36" s="11"/>
      <c r="D36" s="24"/>
      <c r="E36" s="24"/>
      <c r="F36" s="24"/>
      <c r="G36" s="24"/>
      <c r="H36" s="24"/>
      <c r="I36" s="24"/>
      <c r="J36" s="24"/>
      <c r="K36" s="24">
        <f t="shared" ref="K36:AB36" si="8">$C$36*K185</f>
        <v>0</v>
      </c>
      <c r="L36" s="24">
        <f t="shared" si="8"/>
        <v>0</v>
      </c>
      <c r="M36" s="24">
        <f t="shared" si="8"/>
        <v>0</v>
      </c>
      <c r="N36" s="24">
        <f t="shared" si="8"/>
        <v>0</v>
      </c>
      <c r="O36" s="24">
        <f t="shared" si="8"/>
        <v>0</v>
      </c>
      <c r="P36" s="24">
        <f t="shared" si="8"/>
        <v>0</v>
      </c>
      <c r="Q36" s="24">
        <f t="shared" si="8"/>
        <v>0</v>
      </c>
      <c r="R36" s="24">
        <f t="shared" si="8"/>
        <v>0</v>
      </c>
      <c r="S36" s="24">
        <f t="shared" si="8"/>
        <v>0</v>
      </c>
      <c r="T36" s="24">
        <f t="shared" si="8"/>
        <v>0</v>
      </c>
      <c r="U36" s="24">
        <f t="shared" si="8"/>
        <v>0</v>
      </c>
      <c r="V36" s="24">
        <f t="shared" si="8"/>
        <v>0</v>
      </c>
      <c r="W36" s="24">
        <f t="shared" ref="W36:X36" si="9">$C$36*W185</f>
        <v>0</v>
      </c>
      <c r="X36" s="24">
        <f t="shared" si="9"/>
        <v>0</v>
      </c>
      <c r="Y36" s="24">
        <f t="shared" si="8"/>
        <v>0</v>
      </c>
      <c r="Z36" s="24">
        <f t="shared" si="8"/>
        <v>0</v>
      </c>
      <c r="AA36" s="24">
        <f t="shared" si="8"/>
        <v>0</v>
      </c>
      <c r="AB36" s="24">
        <f t="shared" si="8"/>
        <v>0</v>
      </c>
      <c r="AC36" s="24"/>
      <c r="AD36" s="24">
        <f>$C$36*AD185</f>
        <v>0</v>
      </c>
      <c r="AE36" s="24"/>
      <c r="AF36" s="24"/>
      <c r="AG36" s="24"/>
      <c r="AH36" s="12">
        <f t="shared" si="3"/>
        <v>0</v>
      </c>
      <c r="AI36" s="10">
        <f t="shared" si="4"/>
        <v>0</v>
      </c>
    </row>
    <row r="37" spans="1:35" ht="13.2" x14ac:dyDescent="0.2">
      <c r="B37" s="59" t="s">
        <v>35</v>
      </c>
      <c r="C37" s="11"/>
      <c r="D37" s="24"/>
      <c r="E37" s="24"/>
      <c r="F37" s="24"/>
      <c r="G37" s="24"/>
      <c r="H37" s="24"/>
      <c r="I37" s="24"/>
      <c r="J37" s="24"/>
      <c r="K37" s="24">
        <f t="shared" ref="K37:AB37" si="10">$C$37*K185</f>
        <v>0</v>
      </c>
      <c r="L37" s="24">
        <f t="shared" si="10"/>
        <v>0</v>
      </c>
      <c r="M37" s="24">
        <f t="shared" si="10"/>
        <v>0</v>
      </c>
      <c r="N37" s="24">
        <f t="shared" si="10"/>
        <v>0</v>
      </c>
      <c r="O37" s="24">
        <f t="shared" si="10"/>
        <v>0</v>
      </c>
      <c r="P37" s="24">
        <f t="shared" si="10"/>
        <v>0</v>
      </c>
      <c r="Q37" s="24">
        <f t="shared" si="10"/>
        <v>0</v>
      </c>
      <c r="R37" s="24">
        <f t="shared" si="10"/>
        <v>0</v>
      </c>
      <c r="S37" s="24">
        <f t="shared" si="10"/>
        <v>0</v>
      </c>
      <c r="T37" s="24">
        <f t="shared" si="10"/>
        <v>0</v>
      </c>
      <c r="U37" s="24">
        <f t="shared" si="10"/>
        <v>0</v>
      </c>
      <c r="V37" s="24">
        <f t="shared" si="10"/>
        <v>0</v>
      </c>
      <c r="W37" s="24">
        <f t="shared" ref="W37:X37" si="11">$C$37*W185</f>
        <v>0</v>
      </c>
      <c r="X37" s="24">
        <f t="shared" si="11"/>
        <v>0</v>
      </c>
      <c r="Y37" s="24">
        <f t="shared" si="10"/>
        <v>0</v>
      </c>
      <c r="Z37" s="24">
        <f t="shared" si="10"/>
        <v>0</v>
      </c>
      <c r="AA37" s="24">
        <f t="shared" si="10"/>
        <v>0</v>
      </c>
      <c r="AB37" s="24">
        <f t="shared" si="10"/>
        <v>0</v>
      </c>
      <c r="AC37" s="24"/>
      <c r="AD37" s="24">
        <f>$C$37*AD185</f>
        <v>0</v>
      </c>
      <c r="AE37" s="24"/>
      <c r="AF37" s="24"/>
      <c r="AG37" s="24"/>
      <c r="AH37" s="12">
        <f t="shared" si="3"/>
        <v>0</v>
      </c>
      <c r="AI37" s="10">
        <f t="shared" si="4"/>
        <v>0</v>
      </c>
    </row>
    <row r="38" spans="1:35" ht="13.2" x14ac:dyDescent="0.25">
      <c r="B38" s="58" t="s">
        <v>99</v>
      </c>
      <c r="C38" s="11"/>
      <c r="D38" s="24"/>
      <c r="E38" s="24"/>
      <c r="F38" s="24"/>
      <c r="G38" s="24"/>
      <c r="H38" s="24"/>
      <c r="I38" s="24"/>
      <c r="J38" s="24"/>
      <c r="K38" s="24">
        <f t="shared" ref="K38:AB38" si="12">$C$38*K185</f>
        <v>0</v>
      </c>
      <c r="L38" s="24">
        <f t="shared" si="12"/>
        <v>0</v>
      </c>
      <c r="M38" s="24">
        <f t="shared" si="12"/>
        <v>0</v>
      </c>
      <c r="N38" s="24">
        <f t="shared" si="12"/>
        <v>0</v>
      </c>
      <c r="O38" s="24">
        <f t="shared" si="12"/>
        <v>0</v>
      </c>
      <c r="P38" s="24">
        <f t="shared" si="12"/>
        <v>0</v>
      </c>
      <c r="Q38" s="24">
        <f t="shared" si="12"/>
        <v>0</v>
      </c>
      <c r="R38" s="24">
        <f t="shared" si="12"/>
        <v>0</v>
      </c>
      <c r="S38" s="24">
        <f t="shared" si="12"/>
        <v>0</v>
      </c>
      <c r="T38" s="24">
        <f t="shared" si="12"/>
        <v>0</v>
      </c>
      <c r="U38" s="24">
        <f t="shared" si="12"/>
        <v>0</v>
      </c>
      <c r="V38" s="24">
        <f t="shared" si="12"/>
        <v>0</v>
      </c>
      <c r="W38" s="24">
        <f t="shared" ref="W38:X38" si="13">$C$38*W185</f>
        <v>0</v>
      </c>
      <c r="X38" s="24">
        <f t="shared" si="13"/>
        <v>0</v>
      </c>
      <c r="Y38" s="24">
        <f t="shared" si="12"/>
        <v>0</v>
      </c>
      <c r="Z38" s="24">
        <f t="shared" si="12"/>
        <v>0</v>
      </c>
      <c r="AA38" s="24">
        <f t="shared" si="12"/>
        <v>0</v>
      </c>
      <c r="AB38" s="24">
        <f t="shared" si="12"/>
        <v>0</v>
      </c>
      <c r="AC38" s="24"/>
      <c r="AD38" s="24">
        <f>$C$38*AD185</f>
        <v>0</v>
      </c>
      <c r="AE38" s="24"/>
      <c r="AF38" s="24"/>
      <c r="AG38" s="24"/>
      <c r="AH38" s="12">
        <f t="shared" si="3"/>
        <v>0</v>
      </c>
      <c r="AI38" s="10">
        <f t="shared" si="4"/>
        <v>0</v>
      </c>
    </row>
    <row r="39" spans="1:35" ht="13.2" x14ac:dyDescent="0.25">
      <c r="B39" s="58" t="s">
        <v>100</v>
      </c>
      <c r="C39" s="1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12">
        <f t="shared" si="3"/>
        <v>0</v>
      </c>
      <c r="AI39" s="10">
        <f t="shared" si="4"/>
        <v>0</v>
      </c>
    </row>
    <row r="40" spans="1:35" ht="13.2" x14ac:dyDescent="0.25">
      <c r="B40" s="58" t="s">
        <v>36</v>
      </c>
      <c r="C40" s="1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12">
        <f t="shared" si="3"/>
        <v>0</v>
      </c>
      <c r="AI40" s="10">
        <f t="shared" si="4"/>
        <v>0</v>
      </c>
    </row>
    <row r="41" spans="1:35" ht="13.2" x14ac:dyDescent="0.25">
      <c r="B41" s="58" t="s">
        <v>14</v>
      </c>
      <c r="C41" s="5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12">
        <f t="shared" si="3"/>
        <v>0</v>
      </c>
      <c r="AI41" s="10">
        <f t="shared" si="4"/>
        <v>0</v>
      </c>
    </row>
    <row r="42" spans="1:35" ht="13.2" x14ac:dyDescent="0.25">
      <c r="A42" s="14"/>
      <c r="B42" s="57" t="s">
        <v>132</v>
      </c>
      <c r="C42" s="11">
        <v>1876737</v>
      </c>
      <c r="D42" s="24"/>
      <c r="E42" s="24"/>
      <c r="F42" s="24"/>
      <c r="G42" s="24"/>
      <c r="H42" s="24"/>
      <c r="I42" s="24"/>
      <c r="J42" s="24"/>
      <c r="K42" s="24">
        <f>$C$42*K185</f>
        <v>75069.48</v>
      </c>
      <c r="L42" s="24">
        <f t="shared" ref="L42:AA42" si="14">$C$42*L185</f>
        <v>93836.85</v>
      </c>
      <c r="M42" s="24">
        <f t="shared" si="14"/>
        <v>112604.22</v>
      </c>
      <c r="N42" s="24">
        <f t="shared" si="14"/>
        <v>112604.22</v>
      </c>
      <c r="O42" s="24">
        <f t="shared" si="14"/>
        <v>131371.59000000003</v>
      </c>
      <c r="P42" s="24">
        <f t="shared" si="14"/>
        <v>150138.96</v>
      </c>
      <c r="Q42" s="24">
        <f t="shared" si="14"/>
        <v>168906.33</v>
      </c>
      <c r="R42" s="24">
        <f t="shared" si="14"/>
        <v>187673.7</v>
      </c>
      <c r="S42" s="24">
        <f t="shared" si="14"/>
        <v>168906.33</v>
      </c>
      <c r="T42" s="24">
        <f t="shared" si="14"/>
        <v>150138.96</v>
      </c>
      <c r="U42" s="24">
        <f t="shared" si="14"/>
        <v>131371.59000000003</v>
      </c>
      <c r="V42" s="24">
        <f t="shared" si="14"/>
        <v>112604.22</v>
      </c>
      <c r="W42" s="24">
        <f t="shared" si="14"/>
        <v>93836.85</v>
      </c>
      <c r="X42" s="24">
        <f t="shared" si="14"/>
        <v>93836.85</v>
      </c>
      <c r="Y42" s="24">
        <f t="shared" si="14"/>
        <v>0</v>
      </c>
      <c r="Z42" s="24">
        <f t="shared" si="14"/>
        <v>0</v>
      </c>
      <c r="AA42" s="24">
        <f t="shared" si="14"/>
        <v>93836.85</v>
      </c>
      <c r="AB42" s="24"/>
      <c r="AC42" s="24"/>
      <c r="AD42" s="24"/>
      <c r="AE42" s="24"/>
      <c r="AF42" s="24"/>
      <c r="AG42" s="24"/>
      <c r="AH42" s="12">
        <f t="shared" si="3"/>
        <v>1876737.0000000005</v>
      </c>
      <c r="AI42" s="10">
        <f t="shared" si="4"/>
        <v>0</v>
      </c>
    </row>
    <row r="43" spans="1:35" ht="13.2" x14ac:dyDescent="0.25">
      <c r="A43" s="14"/>
      <c r="B43" s="57"/>
      <c r="C43" s="1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12">
        <f t="shared" si="3"/>
        <v>0</v>
      </c>
      <c r="AI43" s="10">
        <f t="shared" si="4"/>
        <v>0</v>
      </c>
    </row>
    <row r="44" spans="1:35" ht="13.2" x14ac:dyDescent="0.25">
      <c r="A44" s="14"/>
      <c r="B44" s="57"/>
      <c r="C44" s="26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12">
        <f t="shared" si="3"/>
        <v>0</v>
      </c>
      <c r="AI44" s="10">
        <f t="shared" si="4"/>
        <v>0</v>
      </c>
    </row>
    <row r="45" spans="1:35" ht="12" x14ac:dyDescent="0.25">
      <c r="B45" s="17" t="s">
        <v>37</v>
      </c>
      <c r="C45" s="27">
        <f>SUM(C19:C43)</f>
        <v>30027781</v>
      </c>
      <c r="D45" s="27">
        <f t="shared" ref="D45:AI45" si="15">SUM(D19:D43)</f>
        <v>0</v>
      </c>
      <c r="E45" s="27">
        <f t="shared" si="15"/>
        <v>0</v>
      </c>
      <c r="F45" s="27">
        <f t="shared" si="15"/>
        <v>0</v>
      </c>
      <c r="G45" s="27">
        <f t="shared" si="15"/>
        <v>0</v>
      </c>
      <c r="H45" s="27">
        <f t="shared" si="15"/>
        <v>0</v>
      </c>
      <c r="I45" s="27">
        <f t="shared" si="15"/>
        <v>0</v>
      </c>
      <c r="J45" s="27">
        <f t="shared" si="15"/>
        <v>0</v>
      </c>
      <c r="K45" s="27">
        <f t="shared" si="15"/>
        <v>1201111.24</v>
      </c>
      <c r="L45" s="27">
        <f t="shared" si="15"/>
        <v>1501389.0500000003</v>
      </c>
      <c r="M45" s="27">
        <f t="shared" si="15"/>
        <v>1801666.8599999999</v>
      </c>
      <c r="N45" s="27">
        <f t="shared" si="15"/>
        <v>1801666.8599999999</v>
      </c>
      <c r="O45" s="27">
        <f t="shared" si="15"/>
        <v>2101944.6700000004</v>
      </c>
      <c r="P45" s="27">
        <f t="shared" si="15"/>
        <v>2402222.48</v>
      </c>
      <c r="Q45" s="27">
        <f t="shared" si="15"/>
        <v>2702500.29</v>
      </c>
      <c r="R45" s="27">
        <f t="shared" si="15"/>
        <v>3002778.1000000006</v>
      </c>
      <c r="S45" s="27">
        <f t="shared" si="15"/>
        <v>2702500.29</v>
      </c>
      <c r="T45" s="27">
        <f t="shared" si="15"/>
        <v>2402222.48</v>
      </c>
      <c r="U45" s="27">
        <f t="shared" si="15"/>
        <v>2101944.6700000004</v>
      </c>
      <c r="V45" s="27">
        <f t="shared" si="15"/>
        <v>1801666.8599999999</v>
      </c>
      <c r="W45" s="27">
        <f t="shared" si="15"/>
        <v>1501389.0500000003</v>
      </c>
      <c r="X45" s="27">
        <f t="shared" si="15"/>
        <v>1501389.0500000003</v>
      </c>
      <c r="Y45" s="27">
        <f t="shared" si="15"/>
        <v>0</v>
      </c>
      <c r="Z45" s="27">
        <f t="shared" si="15"/>
        <v>0</v>
      </c>
      <c r="AA45" s="27">
        <f t="shared" si="15"/>
        <v>1501389.0500000003</v>
      </c>
      <c r="AB45" s="27">
        <f t="shared" si="15"/>
        <v>0</v>
      </c>
      <c r="AC45" s="27">
        <f t="shared" si="15"/>
        <v>0</v>
      </c>
      <c r="AD45" s="27">
        <f t="shared" si="15"/>
        <v>0</v>
      </c>
      <c r="AE45" s="27">
        <f t="shared" si="15"/>
        <v>0</v>
      </c>
      <c r="AF45" s="27">
        <f t="shared" si="15"/>
        <v>0</v>
      </c>
      <c r="AG45" s="27">
        <f t="shared" si="15"/>
        <v>0</v>
      </c>
      <c r="AH45" s="27">
        <f t="shared" si="15"/>
        <v>30027781</v>
      </c>
      <c r="AI45" s="27">
        <f t="shared" si="15"/>
        <v>0</v>
      </c>
    </row>
    <row r="46" spans="1:35" ht="14.25" customHeight="1" x14ac:dyDescent="0.2"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12"/>
      <c r="AI46" s="12"/>
    </row>
    <row r="47" spans="1:35" ht="12" x14ac:dyDescent="0.25">
      <c r="A47" s="87" t="s">
        <v>38</v>
      </c>
      <c r="B47" s="87"/>
      <c r="C47" s="20"/>
      <c r="D47" s="28"/>
      <c r="E47" s="28"/>
      <c r="F47" s="28"/>
      <c r="G47" s="28"/>
      <c r="H47" s="28"/>
      <c r="I47" s="28"/>
      <c r="J47" s="20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1"/>
      <c r="AI47" s="22"/>
    </row>
    <row r="48" spans="1:35" x14ac:dyDescent="0.2">
      <c r="B48" s="1" t="s">
        <v>39</v>
      </c>
      <c r="C48" s="31"/>
      <c r="D48" s="24"/>
      <c r="E48" s="24"/>
      <c r="F48" s="24"/>
      <c r="G48" s="24"/>
      <c r="H48" s="24"/>
      <c r="I48" s="24"/>
      <c r="J48" s="24">
        <f>C48</f>
        <v>0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12">
        <f t="shared" ref="AH48:AH79" si="16">SUM(J48:AG48)</f>
        <v>0</v>
      </c>
      <c r="AI48" s="10">
        <f t="shared" ref="AI48:AI79" si="17">C48-AH48</f>
        <v>0</v>
      </c>
    </row>
    <row r="49" spans="2:35" x14ac:dyDescent="0.2">
      <c r="B49" s="1" t="s">
        <v>40</v>
      </c>
      <c r="C49" s="31">
        <v>430309</v>
      </c>
      <c r="D49" s="24"/>
      <c r="E49" s="24"/>
      <c r="F49" s="24"/>
      <c r="G49" s="24"/>
      <c r="H49" s="24"/>
      <c r="I49" s="24"/>
      <c r="J49" s="24">
        <f t="shared" ref="J49:J68" si="18">C49</f>
        <v>430309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12">
        <f t="shared" si="16"/>
        <v>430309</v>
      </c>
      <c r="AI49" s="10">
        <f t="shared" si="17"/>
        <v>0</v>
      </c>
    </row>
    <row r="50" spans="2:35" x14ac:dyDescent="0.2">
      <c r="B50" s="1" t="s">
        <v>41</v>
      </c>
      <c r="C50" s="31">
        <v>299060</v>
      </c>
      <c r="D50" s="24"/>
      <c r="E50" s="24"/>
      <c r="F50" s="24"/>
      <c r="G50" s="24"/>
      <c r="H50" s="24"/>
      <c r="I50" s="24"/>
      <c r="J50" s="24">
        <f t="shared" si="18"/>
        <v>299060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12">
        <f t="shared" si="16"/>
        <v>299060</v>
      </c>
      <c r="AI50" s="10">
        <f t="shared" si="17"/>
        <v>0</v>
      </c>
    </row>
    <row r="51" spans="2:35" x14ac:dyDescent="0.2">
      <c r="B51" s="1" t="s">
        <v>42</v>
      </c>
      <c r="C51" s="31"/>
      <c r="D51" s="24"/>
      <c r="E51" s="24"/>
      <c r="F51" s="24"/>
      <c r="G51" s="24"/>
      <c r="H51" s="24"/>
      <c r="I51" s="24"/>
      <c r="J51" s="24">
        <f t="shared" si="18"/>
        <v>0</v>
      </c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12">
        <f t="shared" si="16"/>
        <v>0</v>
      </c>
      <c r="AI51" s="10">
        <f t="shared" si="17"/>
        <v>0</v>
      </c>
    </row>
    <row r="52" spans="2:35" x14ac:dyDescent="0.2">
      <c r="B52" s="1" t="s">
        <v>43</v>
      </c>
      <c r="C52" s="31">
        <v>5000</v>
      </c>
      <c r="D52" s="24"/>
      <c r="E52" s="24"/>
      <c r="F52" s="24"/>
      <c r="G52" s="24"/>
      <c r="H52" s="24"/>
      <c r="I52" s="24"/>
      <c r="J52" s="24">
        <f t="shared" si="18"/>
        <v>5000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12">
        <f t="shared" si="16"/>
        <v>5000</v>
      </c>
      <c r="AI52" s="10">
        <f t="shared" si="17"/>
        <v>0</v>
      </c>
    </row>
    <row r="53" spans="2:35" x14ac:dyDescent="0.2">
      <c r="B53" s="1" t="s">
        <v>101</v>
      </c>
      <c r="C53" s="31"/>
      <c r="D53" s="24"/>
      <c r="E53" s="24"/>
      <c r="F53" s="24"/>
      <c r="G53" s="24"/>
      <c r="H53" s="24"/>
      <c r="I53" s="24"/>
      <c r="J53" s="24">
        <f t="shared" si="18"/>
        <v>0</v>
      </c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12">
        <f t="shared" si="16"/>
        <v>0</v>
      </c>
      <c r="AI53" s="10">
        <f t="shared" si="17"/>
        <v>0</v>
      </c>
    </row>
    <row r="54" spans="2:35" x14ac:dyDescent="0.2">
      <c r="B54" s="1" t="s">
        <v>102</v>
      </c>
      <c r="C54" s="31"/>
      <c r="D54" s="24"/>
      <c r="E54" s="24"/>
      <c r="F54" s="24"/>
      <c r="G54" s="24"/>
      <c r="H54" s="24"/>
      <c r="I54" s="24"/>
      <c r="J54" s="24">
        <f t="shared" si="18"/>
        <v>0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12">
        <f t="shared" si="16"/>
        <v>0</v>
      </c>
      <c r="AI54" s="10">
        <f t="shared" si="17"/>
        <v>0</v>
      </c>
    </row>
    <row r="55" spans="2:35" x14ac:dyDescent="0.2">
      <c r="B55" s="1" t="s">
        <v>103</v>
      </c>
      <c r="C55" s="31"/>
      <c r="D55" s="24"/>
      <c r="E55" s="24"/>
      <c r="F55" s="24"/>
      <c r="G55" s="24"/>
      <c r="H55" s="24"/>
      <c r="I55" s="24"/>
      <c r="J55" s="24">
        <f t="shared" si="18"/>
        <v>0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12">
        <f t="shared" si="16"/>
        <v>0</v>
      </c>
      <c r="AI55" s="10">
        <f t="shared" si="17"/>
        <v>0</v>
      </c>
    </row>
    <row r="56" spans="2:35" x14ac:dyDescent="0.2">
      <c r="B56" s="1" t="s">
        <v>44</v>
      </c>
      <c r="C56" s="31">
        <v>9000</v>
      </c>
      <c r="D56" s="24"/>
      <c r="E56" s="24"/>
      <c r="F56" s="24"/>
      <c r="G56" s="24"/>
      <c r="H56" s="24"/>
      <c r="I56" s="24"/>
      <c r="J56" s="24">
        <f t="shared" si="18"/>
        <v>9000</v>
      </c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12">
        <f t="shared" si="16"/>
        <v>9000</v>
      </c>
      <c r="AI56" s="10">
        <f t="shared" si="17"/>
        <v>0</v>
      </c>
    </row>
    <row r="57" spans="2:35" x14ac:dyDescent="0.2">
      <c r="B57" s="1" t="s">
        <v>45</v>
      </c>
      <c r="C57" s="31">
        <v>20250</v>
      </c>
      <c r="D57" s="24"/>
      <c r="E57" s="24"/>
      <c r="F57" s="24"/>
      <c r="G57" s="24"/>
      <c r="H57" s="24"/>
      <c r="I57" s="24"/>
      <c r="J57" s="24">
        <v>7500</v>
      </c>
      <c r="K57" s="24"/>
      <c r="L57" s="24"/>
      <c r="M57" s="24"/>
      <c r="N57" s="24"/>
      <c r="O57" s="24"/>
      <c r="P57" s="24">
        <v>5000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>
        <v>7750</v>
      </c>
      <c r="AB57" s="24"/>
      <c r="AC57" s="24"/>
      <c r="AD57" s="24"/>
      <c r="AE57" s="24"/>
      <c r="AF57" s="24"/>
      <c r="AG57" s="24"/>
      <c r="AH57" s="12">
        <f t="shared" si="16"/>
        <v>20250</v>
      </c>
      <c r="AI57" s="10">
        <f t="shared" si="17"/>
        <v>0</v>
      </c>
    </row>
    <row r="58" spans="2:35" x14ac:dyDescent="0.2">
      <c r="B58" s="1" t="s">
        <v>46</v>
      </c>
      <c r="C58" s="31"/>
      <c r="D58" s="24"/>
      <c r="E58" s="24"/>
      <c r="F58" s="24"/>
      <c r="G58" s="24"/>
      <c r="H58" s="24"/>
      <c r="I58" s="24"/>
      <c r="J58" s="24">
        <f t="shared" si="18"/>
        <v>0</v>
      </c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12">
        <f t="shared" si="16"/>
        <v>0</v>
      </c>
      <c r="AI58" s="10">
        <f t="shared" si="17"/>
        <v>0</v>
      </c>
    </row>
    <row r="59" spans="2:35" x14ac:dyDescent="0.2">
      <c r="B59" s="1" t="s">
        <v>47</v>
      </c>
      <c r="C59" s="31">
        <v>12000</v>
      </c>
      <c r="D59" s="24"/>
      <c r="E59" s="24"/>
      <c r="F59" s="24"/>
      <c r="G59" s="24"/>
      <c r="H59" s="24"/>
      <c r="I59" s="24"/>
      <c r="J59" s="24">
        <v>2500</v>
      </c>
      <c r="K59" s="24"/>
      <c r="L59" s="24">
        <v>2500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>
        <v>7000</v>
      </c>
      <c r="Z59" s="24"/>
      <c r="AA59" s="24"/>
      <c r="AB59" s="24"/>
      <c r="AC59" s="24"/>
      <c r="AD59" s="24"/>
      <c r="AE59" s="24"/>
      <c r="AF59" s="24"/>
      <c r="AG59" s="24"/>
      <c r="AH59" s="12">
        <f t="shared" si="16"/>
        <v>12000</v>
      </c>
      <c r="AI59" s="10">
        <f t="shared" si="17"/>
        <v>0</v>
      </c>
    </row>
    <row r="60" spans="2:35" x14ac:dyDescent="0.2">
      <c r="B60" s="1" t="s">
        <v>48</v>
      </c>
      <c r="C60" s="31">
        <v>27000</v>
      </c>
      <c r="D60" s="24"/>
      <c r="E60" s="24"/>
      <c r="F60" s="24"/>
      <c r="G60" s="24"/>
      <c r="H60" s="24"/>
      <c r="I60" s="24"/>
      <c r="J60" s="24">
        <v>14000</v>
      </c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>
        <v>13000</v>
      </c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12">
        <f t="shared" si="16"/>
        <v>27000</v>
      </c>
      <c r="AI60" s="10">
        <f t="shared" si="17"/>
        <v>0</v>
      </c>
    </row>
    <row r="61" spans="2:35" x14ac:dyDescent="0.2">
      <c r="B61" s="1" t="s">
        <v>133</v>
      </c>
      <c r="C61" s="31">
        <v>168810</v>
      </c>
      <c r="D61" s="24"/>
      <c r="E61" s="24"/>
      <c r="F61" s="24"/>
      <c r="G61" s="24"/>
      <c r="H61" s="24"/>
      <c r="I61" s="24"/>
      <c r="J61" s="24">
        <f t="shared" si="18"/>
        <v>168810</v>
      </c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12">
        <f t="shared" si="16"/>
        <v>168810</v>
      </c>
      <c r="AI61" s="10">
        <f t="shared" si="17"/>
        <v>0</v>
      </c>
    </row>
    <row r="62" spans="2:35" x14ac:dyDescent="0.2">
      <c r="B62" s="1" t="s">
        <v>104</v>
      </c>
      <c r="C62" s="31">
        <v>750</v>
      </c>
      <c r="D62" s="24"/>
      <c r="E62" s="24"/>
      <c r="F62" s="24"/>
      <c r="G62" s="24"/>
      <c r="H62" s="24"/>
      <c r="I62" s="24"/>
      <c r="J62" s="24">
        <f t="shared" si="18"/>
        <v>750</v>
      </c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12">
        <f t="shared" si="16"/>
        <v>750</v>
      </c>
      <c r="AI62" s="10">
        <f t="shared" si="17"/>
        <v>0</v>
      </c>
    </row>
    <row r="63" spans="2:35" x14ac:dyDescent="0.2">
      <c r="B63" s="1" t="s">
        <v>49</v>
      </c>
      <c r="C63" s="31"/>
      <c r="D63" s="24"/>
      <c r="E63" s="24"/>
      <c r="F63" s="24"/>
      <c r="G63" s="24"/>
      <c r="H63" s="24"/>
      <c r="I63" s="24"/>
      <c r="J63" s="24">
        <f t="shared" si="18"/>
        <v>0</v>
      </c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12">
        <f t="shared" si="16"/>
        <v>0</v>
      </c>
      <c r="AI63" s="10">
        <f t="shared" si="17"/>
        <v>0</v>
      </c>
    </row>
    <row r="64" spans="2:35" x14ac:dyDescent="0.2">
      <c r="B64" s="1" t="s">
        <v>50</v>
      </c>
      <c r="C64" s="31"/>
      <c r="D64" s="24"/>
      <c r="E64" s="24"/>
      <c r="F64" s="24"/>
      <c r="G64" s="24"/>
      <c r="H64" s="24"/>
      <c r="I64" s="24"/>
      <c r="J64" s="24">
        <f t="shared" si="18"/>
        <v>0</v>
      </c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12">
        <f t="shared" si="16"/>
        <v>0</v>
      </c>
      <c r="AI64" s="10">
        <f t="shared" si="17"/>
        <v>0</v>
      </c>
    </row>
    <row r="65" spans="1:35" x14ac:dyDescent="0.2">
      <c r="B65" s="1" t="s">
        <v>14</v>
      </c>
      <c r="C65" s="46"/>
      <c r="D65" s="24"/>
      <c r="E65" s="24"/>
      <c r="F65" s="24"/>
      <c r="G65" s="24"/>
      <c r="H65" s="24"/>
      <c r="I65" s="24"/>
      <c r="J65" s="24">
        <f t="shared" si="18"/>
        <v>0</v>
      </c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12">
        <f t="shared" si="16"/>
        <v>0</v>
      </c>
      <c r="AI65" s="10">
        <f t="shared" si="17"/>
        <v>0</v>
      </c>
    </row>
    <row r="66" spans="1:35" x14ac:dyDescent="0.2">
      <c r="B66" s="30" t="s">
        <v>134</v>
      </c>
      <c r="C66" s="31">
        <v>25000</v>
      </c>
      <c r="D66" s="24"/>
      <c r="E66" s="24"/>
      <c r="F66" s="24"/>
      <c r="G66" s="24"/>
      <c r="H66" s="24"/>
      <c r="I66" s="24"/>
      <c r="J66" s="24">
        <f t="shared" si="18"/>
        <v>25000</v>
      </c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12">
        <f t="shared" si="16"/>
        <v>25000</v>
      </c>
      <c r="AI66" s="10">
        <f t="shared" si="17"/>
        <v>0</v>
      </c>
    </row>
    <row r="67" spans="1:35" x14ac:dyDescent="0.2">
      <c r="A67" s="14"/>
      <c r="B67" s="30" t="s">
        <v>115</v>
      </c>
      <c r="C67" s="31">
        <v>33800</v>
      </c>
      <c r="D67" s="24"/>
      <c r="E67" s="24"/>
      <c r="F67" s="24"/>
      <c r="G67" s="24"/>
      <c r="H67" s="24"/>
      <c r="I67" s="24"/>
      <c r="J67" s="24">
        <v>8400</v>
      </c>
      <c r="K67" s="24"/>
      <c r="L67" s="24"/>
      <c r="M67" s="24"/>
      <c r="N67" s="24"/>
      <c r="O67" s="24"/>
      <c r="P67" s="24"/>
      <c r="Q67" s="24">
        <v>7200</v>
      </c>
      <c r="R67" s="24"/>
      <c r="S67" s="24"/>
      <c r="T67" s="24"/>
      <c r="U67" s="24"/>
      <c r="V67" s="24"/>
      <c r="W67" s="24"/>
      <c r="X67" s="24">
        <v>5400</v>
      </c>
      <c r="Y67" s="24"/>
      <c r="Z67" s="24"/>
      <c r="AA67" s="24">
        <v>12800</v>
      </c>
      <c r="AB67" s="24"/>
      <c r="AC67" s="24"/>
      <c r="AD67" s="24"/>
      <c r="AE67" s="24"/>
      <c r="AF67" s="24"/>
      <c r="AG67" s="24"/>
      <c r="AH67" s="12">
        <f t="shared" si="16"/>
        <v>33800</v>
      </c>
      <c r="AI67" s="10">
        <f t="shared" si="17"/>
        <v>0</v>
      </c>
    </row>
    <row r="68" spans="1:35" x14ac:dyDescent="0.2">
      <c r="A68" s="14"/>
      <c r="B68" s="30"/>
      <c r="C68" s="31"/>
      <c r="D68" s="23"/>
      <c r="E68" s="24"/>
      <c r="F68" s="24"/>
      <c r="G68" s="24"/>
      <c r="H68" s="24"/>
      <c r="I68" s="24"/>
      <c r="J68" s="24">
        <f t="shared" si="18"/>
        <v>0</v>
      </c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12">
        <f t="shared" si="16"/>
        <v>0</v>
      </c>
      <c r="AI68" s="10">
        <f t="shared" si="17"/>
        <v>0</v>
      </c>
    </row>
    <row r="69" spans="1:35" x14ac:dyDescent="0.2">
      <c r="A69" s="14"/>
      <c r="B69" s="14"/>
      <c r="C69" s="16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12">
        <f t="shared" si="16"/>
        <v>0</v>
      </c>
      <c r="AI69" s="10">
        <f t="shared" si="17"/>
        <v>0</v>
      </c>
    </row>
    <row r="70" spans="1:35" x14ac:dyDescent="0.2">
      <c r="A70" s="84" t="s">
        <v>51</v>
      </c>
      <c r="B70" s="84"/>
      <c r="C70" s="29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12">
        <f t="shared" si="16"/>
        <v>0</v>
      </c>
      <c r="AI70" s="10">
        <f t="shared" si="17"/>
        <v>0</v>
      </c>
    </row>
    <row r="71" spans="1:35" x14ac:dyDescent="0.2">
      <c r="B71" s="1" t="s">
        <v>52</v>
      </c>
      <c r="C71" s="31">
        <v>1511208</v>
      </c>
      <c r="D71" s="24"/>
      <c r="E71" s="24"/>
      <c r="F71" s="24"/>
      <c r="G71" s="24"/>
      <c r="H71" s="24"/>
      <c r="I71" s="24"/>
      <c r="J71" s="24">
        <f>ROUND((305100+360940+466440+77560+18000)*0.89,0)</f>
        <v>1092956</v>
      </c>
      <c r="K71" s="24">
        <f>ROUND((458140*0.89)/14,0)</f>
        <v>29125</v>
      </c>
      <c r="L71" s="24">
        <f t="shared" ref="L71:X71" si="19">ROUND((458140*0.89)/14,0)</f>
        <v>29125</v>
      </c>
      <c r="M71" s="24">
        <f t="shared" si="19"/>
        <v>29125</v>
      </c>
      <c r="N71" s="24">
        <f t="shared" si="19"/>
        <v>29125</v>
      </c>
      <c r="O71" s="24">
        <f t="shared" si="19"/>
        <v>29125</v>
      </c>
      <c r="P71" s="24">
        <f t="shared" si="19"/>
        <v>29125</v>
      </c>
      <c r="Q71" s="24">
        <f t="shared" si="19"/>
        <v>29125</v>
      </c>
      <c r="R71" s="24">
        <f t="shared" si="19"/>
        <v>29125</v>
      </c>
      <c r="S71" s="24">
        <f t="shared" si="19"/>
        <v>29125</v>
      </c>
      <c r="T71" s="24">
        <f t="shared" si="19"/>
        <v>29125</v>
      </c>
      <c r="U71" s="24">
        <f t="shared" si="19"/>
        <v>29125</v>
      </c>
      <c r="V71" s="24">
        <f t="shared" si="19"/>
        <v>29125</v>
      </c>
      <c r="W71" s="24">
        <f t="shared" si="19"/>
        <v>29125</v>
      </c>
      <c r="X71" s="24">
        <f t="shared" si="19"/>
        <v>29125</v>
      </c>
      <c r="Y71" s="24">
        <f>ROUND((11800*0.89)/2,0)</f>
        <v>5251</v>
      </c>
      <c r="Z71" s="24">
        <f>ROUND((11800*0.89)/2,0)</f>
        <v>5251</v>
      </c>
      <c r="AA71" s="24"/>
      <c r="AB71" s="24"/>
      <c r="AC71" s="24"/>
      <c r="AD71" s="24"/>
      <c r="AE71" s="24"/>
      <c r="AF71" s="24"/>
      <c r="AG71" s="24"/>
      <c r="AH71" s="12">
        <f t="shared" si="16"/>
        <v>1511208</v>
      </c>
      <c r="AI71" s="10">
        <f t="shared" si="17"/>
        <v>0</v>
      </c>
    </row>
    <row r="72" spans="1:35" x14ac:dyDescent="0.2">
      <c r="B72" s="1" t="s">
        <v>53</v>
      </c>
      <c r="C72" s="31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12">
        <f t="shared" si="16"/>
        <v>0</v>
      </c>
      <c r="AI72" s="10">
        <f t="shared" si="17"/>
        <v>0</v>
      </c>
    </row>
    <row r="73" spans="1:35" x14ac:dyDescent="0.2">
      <c r="B73" s="1" t="s">
        <v>54</v>
      </c>
      <c r="C73" s="31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12">
        <f t="shared" si="16"/>
        <v>0</v>
      </c>
      <c r="AI73" s="10">
        <f t="shared" si="17"/>
        <v>0</v>
      </c>
    </row>
    <row r="74" spans="1:35" x14ac:dyDescent="0.2">
      <c r="B74" s="1" t="s">
        <v>55</v>
      </c>
      <c r="C74" s="31">
        <v>135000</v>
      </c>
      <c r="D74" s="24"/>
      <c r="E74" s="24"/>
      <c r="F74" s="24"/>
      <c r="G74" s="24"/>
      <c r="H74" s="24"/>
      <c r="I74" s="24"/>
      <c r="J74" s="24">
        <f>C74</f>
        <v>135000</v>
      </c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12">
        <f t="shared" si="16"/>
        <v>135000</v>
      </c>
      <c r="AI74" s="10">
        <f t="shared" si="17"/>
        <v>0</v>
      </c>
    </row>
    <row r="75" spans="1:35" x14ac:dyDescent="0.2">
      <c r="B75" s="1" t="s">
        <v>56</v>
      </c>
      <c r="C75" s="31">
        <v>23500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>
        <v>3500</v>
      </c>
      <c r="Q75" s="24"/>
      <c r="R75" s="24"/>
      <c r="S75" s="24"/>
      <c r="T75" s="24">
        <v>4000</v>
      </c>
      <c r="U75" s="24"/>
      <c r="V75" s="24"/>
      <c r="W75" s="24"/>
      <c r="X75" s="24"/>
      <c r="Y75" s="24"/>
      <c r="Z75" s="24"/>
      <c r="AA75" s="24">
        <v>3000</v>
      </c>
      <c r="AB75" s="24">
        <v>3000</v>
      </c>
      <c r="AC75" s="24">
        <v>2500</v>
      </c>
      <c r="AD75" s="24"/>
      <c r="AE75" s="24"/>
      <c r="AF75" s="24">
        <v>7500</v>
      </c>
      <c r="AG75" s="24"/>
      <c r="AH75" s="12">
        <f t="shared" si="16"/>
        <v>23500</v>
      </c>
      <c r="AI75" s="10">
        <f t="shared" si="17"/>
        <v>0</v>
      </c>
    </row>
    <row r="76" spans="1:35" x14ac:dyDescent="0.2">
      <c r="B76" s="1" t="s">
        <v>57</v>
      </c>
      <c r="C76" s="31">
        <v>15000</v>
      </c>
      <c r="D76" s="24"/>
      <c r="E76" s="24"/>
      <c r="F76" s="24"/>
      <c r="G76" s="24"/>
      <c r="H76" s="24"/>
      <c r="I76" s="24"/>
      <c r="J76" s="24">
        <f>C76</f>
        <v>15000</v>
      </c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12">
        <f t="shared" si="16"/>
        <v>15000</v>
      </c>
      <c r="AI76" s="10">
        <f t="shared" si="17"/>
        <v>0</v>
      </c>
    </row>
    <row r="77" spans="1:35" x14ac:dyDescent="0.2">
      <c r="B77" s="1" t="s">
        <v>58</v>
      </c>
      <c r="C77" s="31">
        <v>27000</v>
      </c>
      <c r="D77" s="24"/>
      <c r="E77" s="24"/>
      <c r="F77" s="24"/>
      <c r="G77" s="24"/>
      <c r="H77" s="24"/>
      <c r="I77" s="24"/>
      <c r="J77" s="24"/>
      <c r="K77" s="24"/>
      <c r="L77" s="24">
        <v>3000</v>
      </c>
      <c r="M77" s="24">
        <v>3000</v>
      </c>
      <c r="N77" s="24">
        <v>3000</v>
      </c>
      <c r="O77" s="24">
        <v>3000</v>
      </c>
      <c r="P77" s="24">
        <v>3000</v>
      </c>
      <c r="Q77" s="24">
        <v>3000</v>
      </c>
      <c r="R77" s="24">
        <v>3000</v>
      </c>
      <c r="S77" s="24"/>
      <c r="T77" s="24"/>
      <c r="U77" s="24"/>
      <c r="V77" s="24">
        <v>2000</v>
      </c>
      <c r="W77" s="24">
        <v>2000</v>
      </c>
      <c r="X77" s="24">
        <v>2000</v>
      </c>
      <c r="Y77" s="24"/>
      <c r="Z77" s="24"/>
      <c r="AA77" s="24"/>
      <c r="AB77" s="24"/>
      <c r="AC77" s="24"/>
      <c r="AD77" s="24"/>
      <c r="AE77" s="24"/>
      <c r="AF77" s="24"/>
      <c r="AG77" s="24"/>
      <c r="AH77" s="12">
        <f t="shared" si="16"/>
        <v>27000</v>
      </c>
      <c r="AI77" s="10">
        <f t="shared" si="17"/>
        <v>0</v>
      </c>
    </row>
    <row r="78" spans="1:35" x14ac:dyDescent="0.2">
      <c r="B78" s="1" t="s">
        <v>59</v>
      </c>
      <c r="C78" s="31">
        <v>4400000</v>
      </c>
      <c r="D78" s="24"/>
      <c r="E78" s="24"/>
      <c r="F78" s="24"/>
      <c r="G78" s="24"/>
      <c r="H78" s="24"/>
      <c r="I78" s="24"/>
      <c r="J78" s="24">
        <v>500000</v>
      </c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>
        <v>500000</v>
      </c>
      <c r="AC78" s="24"/>
      <c r="AD78" s="24"/>
      <c r="AE78" s="24"/>
      <c r="AF78" s="24"/>
      <c r="AG78" s="24">
        <v>3400000</v>
      </c>
      <c r="AH78" s="12">
        <f t="shared" si="16"/>
        <v>4400000</v>
      </c>
      <c r="AI78" s="10">
        <f t="shared" si="17"/>
        <v>0</v>
      </c>
    </row>
    <row r="79" spans="1:35" x14ac:dyDescent="0.2">
      <c r="B79" s="1" t="s">
        <v>60</v>
      </c>
      <c r="C79" s="31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12">
        <f t="shared" si="16"/>
        <v>0</v>
      </c>
      <c r="AI79" s="10">
        <f t="shared" si="17"/>
        <v>0</v>
      </c>
    </row>
    <row r="80" spans="1:35" x14ac:dyDescent="0.2">
      <c r="B80" s="1" t="s">
        <v>61</v>
      </c>
      <c r="C80" s="31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12">
        <f t="shared" ref="AH80:AH111" si="20">SUM(J80:AG80)</f>
        <v>0</v>
      </c>
      <c r="AI80" s="10">
        <f t="shared" ref="AI80:AI111" si="21">C80-AH80</f>
        <v>0</v>
      </c>
    </row>
    <row r="81" spans="1:35" x14ac:dyDescent="0.2">
      <c r="B81" s="1" t="s">
        <v>14</v>
      </c>
      <c r="C81" s="46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12">
        <f t="shared" si="20"/>
        <v>0</v>
      </c>
      <c r="AI81" s="10">
        <f t="shared" si="21"/>
        <v>0</v>
      </c>
    </row>
    <row r="82" spans="1:35" x14ac:dyDescent="0.2">
      <c r="B82" s="30" t="s">
        <v>135</v>
      </c>
      <c r="C82" s="31">
        <v>89736</v>
      </c>
      <c r="D82" s="24"/>
      <c r="E82" s="24"/>
      <c r="F82" s="24"/>
      <c r="G82" s="24"/>
      <c r="H82" s="24"/>
      <c r="I82" s="24"/>
      <c r="J82" s="24">
        <v>50000</v>
      </c>
      <c r="K82" s="24"/>
      <c r="L82" s="24"/>
      <c r="M82" s="24">
        <v>39736</v>
      </c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12">
        <f t="shared" si="20"/>
        <v>89736</v>
      </c>
      <c r="AI82" s="10">
        <f t="shared" si="21"/>
        <v>0</v>
      </c>
    </row>
    <row r="83" spans="1:35" x14ac:dyDescent="0.2">
      <c r="A83" s="14"/>
      <c r="B83" s="30" t="s">
        <v>129</v>
      </c>
      <c r="C83" s="31">
        <v>54000</v>
      </c>
      <c r="D83" s="24"/>
      <c r="E83" s="24"/>
      <c r="F83" s="24"/>
      <c r="G83" s="24"/>
      <c r="H83" s="24"/>
      <c r="I83" s="24"/>
      <c r="J83" s="24">
        <v>10000</v>
      </c>
      <c r="K83" s="24">
        <f>ROUND(44000/14,0)</f>
        <v>3143</v>
      </c>
      <c r="L83" s="24">
        <f t="shared" ref="L83:X83" si="22">ROUND(44000/14,0)</f>
        <v>3143</v>
      </c>
      <c r="M83" s="24">
        <f t="shared" si="22"/>
        <v>3143</v>
      </c>
      <c r="N83" s="24">
        <f t="shared" si="22"/>
        <v>3143</v>
      </c>
      <c r="O83" s="24">
        <f t="shared" si="22"/>
        <v>3143</v>
      </c>
      <c r="P83" s="24">
        <f t="shared" si="22"/>
        <v>3143</v>
      </c>
      <c r="Q83" s="24">
        <f t="shared" si="22"/>
        <v>3143</v>
      </c>
      <c r="R83" s="24">
        <f t="shared" si="22"/>
        <v>3143</v>
      </c>
      <c r="S83" s="24">
        <f t="shared" si="22"/>
        <v>3143</v>
      </c>
      <c r="T83" s="24">
        <f t="shared" si="22"/>
        <v>3143</v>
      </c>
      <c r="U83" s="24">
        <f t="shared" si="22"/>
        <v>3143</v>
      </c>
      <c r="V83" s="24">
        <f t="shared" si="22"/>
        <v>3143</v>
      </c>
      <c r="W83" s="24">
        <f t="shared" si="22"/>
        <v>3143</v>
      </c>
      <c r="X83" s="24">
        <v>3141</v>
      </c>
      <c r="Y83" s="24"/>
      <c r="Z83" s="24"/>
      <c r="AA83" s="24"/>
      <c r="AB83" s="24"/>
      <c r="AC83" s="24"/>
      <c r="AD83" s="24"/>
      <c r="AE83" s="24"/>
      <c r="AF83" s="24"/>
      <c r="AG83" s="24"/>
      <c r="AH83" s="12">
        <f t="shared" si="20"/>
        <v>54000</v>
      </c>
      <c r="AI83" s="10">
        <f t="shared" si="21"/>
        <v>0</v>
      </c>
    </row>
    <row r="84" spans="1:35" x14ac:dyDescent="0.2">
      <c r="A84" s="14"/>
      <c r="B84" s="30"/>
      <c r="C84" s="31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12">
        <f t="shared" si="20"/>
        <v>0</v>
      </c>
      <c r="AI84" s="10">
        <f t="shared" si="21"/>
        <v>0</v>
      </c>
    </row>
    <row r="85" spans="1:35" x14ac:dyDescent="0.2">
      <c r="A85" s="32"/>
      <c r="B85" s="14"/>
      <c r="C85" s="3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12">
        <f t="shared" si="20"/>
        <v>0</v>
      </c>
      <c r="AI85" s="10">
        <f t="shared" si="21"/>
        <v>0</v>
      </c>
    </row>
    <row r="86" spans="1:35" x14ac:dyDescent="0.2">
      <c r="A86" s="84" t="s">
        <v>62</v>
      </c>
      <c r="B86" s="84"/>
      <c r="C86" s="29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12">
        <f t="shared" si="20"/>
        <v>0</v>
      </c>
      <c r="AI86" s="10">
        <f t="shared" si="21"/>
        <v>0</v>
      </c>
    </row>
    <row r="87" spans="1:35" x14ac:dyDescent="0.2">
      <c r="B87" s="1" t="s">
        <v>63</v>
      </c>
      <c r="C87" s="31">
        <v>15750</v>
      </c>
      <c r="D87" s="24"/>
      <c r="E87" s="24"/>
      <c r="F87" s="24"/>
      <c r="G87" s="24"/>
      <c r="H87" s="24"/>
      <c r="I87" s="24"/>
      <c r="J87" s="24"/>
      <c r="K87" s="24">
        <f>15750/14</f>
        <v>1125</v>
      </c>
      <c r="L87" s="24">
        <f t="shared" ref="L87:X87" si="23">15750/14</f>
        <v>1125</v>
      </c>
      <c r="M87" s="24">
        <f t="shared" si="23"/>
        <v>1125</v>
      </c>
      <c r="N87" s="24">
        <f t="shared" si="23"/>
        <v>1125</v>
      </c>
      <c r="O87" s="24">
        <f t="shared" si="23"/>
        <v>1125</v>
      </c>
      <c r="P87" s="24">
        <f t="shared" si="23"/>
        <v>1125</v>
      </c>
      <c r="Q87" s="24">
        <f t="shared" si="23"/>
        <v>1125</v>
      </c>
      <c r="R87" s="24">
        <f t="shared" si="23"/>
        <v>1125</v>
      </c>
      <c r="S87" s="24">
        <f t="shared" si="23"/>
        <v>1125</v>
      </c>
      <c r="T87" s="24">
        <f t="shared" si="23"/>
        <v>1125</v>
      </c>
      <c r="U87" s="24">
        <f t="shared" si="23"/>
        <v>1125</v>
      </c>
      <c r="V87" s="24">
        <f t="shared" si="23"/>
        <v>1125</v>
      </c>
      <c r="W87" s="24">
        <f t="shared" si="23"/>
        <v>1125</v>
      </c>
      <c r="X87" s="24">
        <f t="shared" si="23"/>
        <v>1125</v>
      </c>
      <c r="Y87" s="24"/>
      <c r="Z87" s="24"/>
      <c r="AA87" s="24"/>
      <c r="AB87" s="24"/>
      <c r="AC87" s="24"/>
      <c r="AD87" s="24"/>
      <c r="AE87" s="24"/>
      <c r="AF87" s="24"/>
      <c r="AG87" s="24"/>
      <c r="AH87" s="12">
        <f t="shared" si="20"/>
        <v>15750</v>
      </c>
      <c r="AI87" s="10">
        <f t="shared" si="21"/>
        <v>0</v>
      </c>
    </row>
    <row r="88" spans="1:35" x14ac:dyDescent="0.2">
      <c r="B88" s="1" t="s">
        <v>64</v>
      </c>
      <c r="C88" s="31">
        <v>54000</v>
      </c>
      <c r="D88" s="24"/>
      <c r="E88" s="24"/>
      <c r="F88" s="24"/>
      <c r="G88" s="24"/>
      <c r="H88" s="24"/>
      <c r="I88" s="24"/>
      <c r="J88" s="24">
        <f>C88</f>
        <v>54000</v>
      </c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12">
        <f t="shared" si="20"/>
        <v>54000</v>
      </c>
      <c r="AI88" s="10">
        <f t="shared" si="21"/>
        <v>0</v>
      </c>
    </row>
    <row r="89" spans="1:35" x14ac:dyDescent="0.2">
      <c r="B89" s="1" t="s">
        <v>65</v>
      </c>
      <c r="C89" s="31">
        <v>45000</v>
      </c>
      <c r="D89" s="24"/>
      <c r="E89" s="24"/>
      <c r="F89" s="24"/>
      <c r="G89" s="24"/>
      <c r="H89" s="24"/>
      <c r="I89" s="24"/>
      <c r="J89" s="24">
        <f t="shared" ref="J89:J90" si="24">C89</f>
        <v>45000</v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12">
        <f t="shared" si="20"/>
        <v>45000</v>
      </c>
      <c r="AI89" s="10">
        <f t="shared" si="21"/>
        <v>0</v>
      </c>
    </row>
    <row r="90" spans="1:35" x14ac:dyDescent="0.2">
      <c r="B90" s="1" t="s">
        <v>66</v>
      </c>
      <c r="C90" s="31">
        <v>122400</v>
      </c>
      <c r="D90" s="24"/>
      <c r="E90" s="24"/>
      <c r="F90" s="24"/>
      <c r="G90" s="24"/>
      <c r="H90" s="24"/>
      <c r="I90" s="24"/>
      <c r="J90" s="24">
        <f t="shared" si="24"/>
        <v>122400</v>
      </c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12">
        <f t="shared" si="20"/>
        <v>122400</v>
      </c>
      <c r="AI90" s="10">
        <f t="shared" si="21"/>
        <v>0</v>
      </c>
    </row>
    <row r="91" spans="1:35" x14ac:dyDescent="0.2">
      <c r="B91" s="1" t="s">
        <v>67</v>
      </c>
      <c r="C91" s="31">
        <v>15000</v>
      </c>
      <c r="D91" s="24"/>
      <c r="E91" s="24"/>
      <c r="F91" s="24"/>
      <c r="G91" s="24"/>
      <c r="H91" s="24"/>
      <c r="I91" s="24"/>
      <c r="J91" s="24">
        <f>C91</f>
        <v>15000</v>
      </c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12">
        <f t="shared" si="20"/>
        <v>15000</v>
      </c>
      <c r="AI91" s="10">
        <f t="shared" si="21"/>
        <v>0</v>
      </c>
    </row>
    <row r="92" spans="1:35" x14ac:dyDescent="0.2">
      <c r="B92" s="1" t="s">
        <v>68</v>
      </c>
      <c r="C92" s="31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12">
        <f t="shared" si="20"/>
        <v>0</v>
      </c>
      <c r="AI92" s="10">
        <f t="shared" si="21"/>
        <v>0</v>
      </c>
    </row>
    <row r="93" spans="1:35" x14ac:dyDescent="0.2">
      <c r="B93" s="1" t="s">
        <v>48</v>
      </c>
      <c r="C93" s="31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12">
        <f t="shared" si="20"/>
        <v>0</v>
      </c>
      <c r="AI93" s="10">
        <f t="shared" si="21"/>
        <v>0</v>
      </c>
    </row>
    <row r="94" spans="1:35" x14ac:dyDescent="0.2">
      <c r="C94" s="3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12">
        <f t="shared" si="20"/>
        <v>0</v>
      </c>
      <c r="AI94" s="10">
        <f t="shared" si="21"/>
        <v>0</v>
      </c>
    </row>
    <row r="95" spans="1:35" ht="12" x14ac:dyDescent="0.25">
      <c r="A95" s="84" t="s">
        <v>69</v>
      </c>
      <c r="B95" s="85"/>
      <c r="C95" s="29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12">
        <f t="shared" si="20"/>
        <v>0</v>
      </c>
      <c r="AI95" s="10">
        <f t="shared" si="21"/>
        <v>0</v>
      </c>
    </row>
    <row r="96" spans="1:35" ht="12" x14ac:dyDescent="0.25">
      <c r="A96" s="34"/>
      <c r="B96" s="1" t="s">
        <v>70</v>
      </c>
      <c r="C96" s="31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12">
        <f t="shared" si="20"/>
        <v>0</v>
      </c>
      <c r="AI96" s="10">
        <f t="shared" si="21"/>
        <v>0</v>
      </c>
    </row>
    <row r="97" spans="1:35" ht="12" x14ac:dyDescent="0.25">
      <c r="A97" s="34"/>
      <c r="B97" s="1" t="s">
        <v>71</v>
      </c>
      <c r="C97" s="31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12">
        <f t="shared" si="20"/>
        <v>0</v>
      </c>
      <c r="AI97" s="10">
        <f t="shared" si="21"/>
        <v>0</v>
      </c>
    </row>
    <row r="98" spans="1:35" ht="12" x14ac:dyDescent="0.25">
      <c r="A98" s="34"/>
      <c r="B98" s="1" t="s">
        <v>72</v>
      </c>
      <c r="C98" s="31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12">
        <f t="shared" si="20"/>
        <v>0</v>
      </c>
      <c r="AI98" s="10">
        <f t="shared" si="21"/>
        <v>0</v>
      </c>
    </row>
    <row r="99" spans="1:35" ht="12" x14ac:dyDescent="0.25">
      <c r="A99" s="34"/>
      <c r="B99" s="1" t="s">
        <v>105</v>
      </c>
      <c r="C99" s="31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12">
        <f t="shared" si="20"/>
        <v>0</v>
      </c>
      <c r="AI99" s="10">
        <f t="shared" si="21"/>
        <v>0</v>
      </c>
    </row>
    <row r="100" spans="1:35" ht="12" x14ac:dyDescent="0.25">
      <c r="A100" s="34"/>
      <c r="B100" s="1" t="s">
        <v>106</v>
      </c>
      <c r="C100" s="31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12">
        <f t="shared" si="20"/>
        <v>0</v>
      </c>
      <c r="AI100" s="10">
        <f t="shared" si="21"/>
        <v>0</v>
      </c>
    </row>
    <row r="101" spans="1:35" ht="12" x14ac:dyDescent="0.25">
      <c r="A101" s="34"/>
      <c r="C101" s="3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12">
        <f t="shared" si="20"/>
        <v>0</v>
      </c>
      <c r="AI101" s="10">
        <f t="shared" si="21"/>
        <v>0</v>
      </c>
    </row>
    <row r="102" spans="1:35" ht="12" x14ac:dyDescent="0.25">
      <c r="A102" s="84" t="s">
        <v>73</v>
      </c>
      <c r="B102" s="85"/>
      <c r="C102" s="29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12">
        <f t="shared" si="20"/>
        <v>0</v>
      </c>
      <c r="AI102" s="10">
        <f t="shared" si="21"/>
        <v>0</v>
      </c>
    </row>
    <row r="103" spans="1:35" x14ac:dyDescent="0.2">
      <c r="B103" s="1" t="s">
        <v>74</v>
      </c>
      <c r="C103" s="31">
        <v>24000</v>
      </c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>
        <v>24000</v>
      </c>
      <c r="AH103" s="12">
        <f t="shared" si="20"/>
        <v>24000</v>
      </c>
      <c r="AI103" s="10">
        <f t="shared" si="21"/>
        <v>0</v>
      </c>
    </row>
    <row r="104" spans="1:35" x14ac:dyDescent="0.2">
      <c r="B104" s="1" t="s">
        <v>75</v>
      </c>
      <c r="C104" s="31">
        <v>7500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>
        <v>7500</v>
      </c>
      <c r="AH104" s="12">
        <f t="shared" si="20"/>
        <v>7500</v>
      </c>
      <c r="AI104" s="10">
        <f t="shared" si="21"/>
        <v>0</v>
      </c>
    </row>
    <row r="105" spans="1:35" x14ac:dyDescent="0.2">
      <c r="B105" s="35"/>
      <c r="C105" s="3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12">
        <f t="shared" si="20"/>
        <v>0</v>
      </c>
      <c r="AI105" s="10">
        <f t="shared" si="21"/>
        <v>0</v>
      </c>
    </row>
    <row r="106" spans="1:35" ht="12" x14ac:dyDescent="0.25">
      <c r="A106" s="84" t="s">
        <v>76</v>
      </c>
      <c r="B106" s="85"/>
      <c r="C106" s="29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12">
        <f t="shared" si="20"/>
        <v>0</v>
      </c>
      <c r="AI106" s="10">
        <f t="shared" si="21"/>
        <v>0</v>
      </c>
    </row>
    <row r="107" spans="1:35" x14ac:dyDescent="0.2">
      <c r="B107" s="1" t="s">
        <v>77</v>
      </c>
      <c r="C107" s="31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12">
        <f t="shared" si="20"/>
        <v>0</v>
      </c>
      <c r="AI107" s="10">
        <f t="shared" si="21"/>
        <v>0</v>
      </c>
    </row>
    <row r="108" spans="1:35" x14ac:dyDescent="0.2">
      <c r="B108" s="1" t="s">
        <v>107</v>
      </c>
      <c r="C108" s="31">
        <v>5000</v>
      </c>
      <c r="D108" s="24"/>
      <c r="E108" s="24"/>
      <c r="F108" s="24"/>
      <c r="G108" s="24"/>
      <c r="H108" s="24"/>
      <c r="I108" s="24"/>
      <c r="J108" s="24">
        <f>C108</f>
        <v>5000</v>
      </c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12">
        <f t="shared" si="20"/>
        <v>5000</v>
      </c>
      <c r="AI108" s="10">
        <f t="shared" si="21"/>
        <v>0</v>
      </c>
    </row>
    <row r="109" spans="1:35" x14ac:dyDescent="0.2">
      <c r="B109" s="1" t="s">
        <v>108</v>
      </c>
      <c r="C109" s="31">
        <v>183854</v>
      </c>
      <c r="D109" s="24"/>
      <c r="E109" s="24"/>
      <c r="F109" s="24"/>
      <c r="G109" s="24"/>
      <c r="H109" s="24"/>
      <c r="I109" s="24"/>
      <c r="J109" s="24">
        <f t="shared" ref="J109:J110" si="25">C109</f>
        <v>183854</v>
      </c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12">
        <f t="shared" si="20"/>
        <v>183854</v>
      </c>
      <c r="AI109" s="10">
        <f t="shared" si="21"/>
        <v>0</v>
      </c>
    </row>
    <row r="110" spans="1:35" x14ac:dyDescent="0.2">
      <c r="B110" s="1" t="s">
        <v>109</v>
      </c>
      <c r="C110" s="31">
        <v>2500</v>
      </c>
      <c r="D110" s="24"/>
      <c r="E110" s="24"/>
      <c r="F110" s="24"/>
      <c r="G110" s="24"/>
      <c r="H110" s="24"/>
      <c r="I110" s="24"/>
      <c r="J110" s="24">
        <f t="shared" si="25"/>
        <v>2500</v>
      </c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12">
        <f t="shared" si="20"/>
        <v>2500</v>
      </c>
      <c r="AI110" s="10">
        <f t="shared" si="21"/>
        <v>0</v>
      </c>
    </row>
    <row r="111" spans="1:35" x14ac:dyDescent="0.2">
      <c r="B111" s="1" t="s">
        <v>110</v>
      </c>
      <c r="C111" s="31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12">
        <f t="shared" si="20"/>
        <v>0</v>
      </c>
      <c r="AI111" s="10">
        <f t="shared" si="21"/>
        <v>0</v>
      </c>
    </row>
    <row r="112" spans="1:35" x14ac:dyDescent="0.2">
      <c r="B112" s="1" t="s">
        <v>78</v>
      </c>
      <c r="C112" s="31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12">
        <f t="shared" ref="AH112:AH143" si="26">SUM(J112:AG112)</f>
        <v>0</v>
      </c>
      <c r="AI112" s="10">
        <f t="shared" ref="AI112:AI143" si="27">C112-AH112</f>
        <v>0</v>
      </c>
    </row>
    <row r="113" spans="1:35" x14ac:dyDescent="0.2">
      <c r="B113" s="1" t="s">
        <v>79</v>
      </c>
      <c r="C113" s="31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12">
        <f t="shared" si="26"/>
        <v>0</v>
      </c>
      <c r="AI113" s="10">
        <f t="shared" si="27"/>
        <v>0</v>
      </c>
    </row>
    <row r="114" spans="1:35" x14ac:dyDescent="0.2">
      <c r="B114" s="1" t="s">
        <v>14</v>
      </c>
      <c r="C114" s="5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12">
        <f t="shared" si="26"/>
        <v>0</v>
      </c>
      <c r="AI114" s="10">
        <f t="shared" si="27"/>
        <v>0</v>
      </c>
    </row>
    <row r="115" spans="1:35" x14ac:dyDescent="0.2">
      <c r="B115" s="4"/>
      <c r="C115" s="31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12">
        <f t="shared" si="26"/>
        <v>0</v>
      </c>
      <c r="AI115" s="10">
        <f t="shared" si="27"/>
        <v>0</v>
      </c>
    </row>
    <row r="116" spans="1:35" x14ac:dyDescent="0.2">
      <c r="B116" s="4"/>
      <c r="C116" s="31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12">
        <f t="shared" si="26"/>
        <v>0</v>
      </c>
      <c r="AI116" s="10">
        <f t="shared" si="27"/>
        <v>0</v>
      </c>
    </row>
    <row r="117" spans="1:35" x14ac:dyDescent="0.2">
      <c r="B117" s="4"/>
      <c r="C117" s="31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12">
        <f t="shared" si="26"/>
        <v>0</v>
      </c>
      <c r="AI117" s="10">
        <f t="shared" si="27"/>
        <v>0</v>
      </c>
    </row>
    <row r="118" spans="1:35" x14ac:dyDescent="0.2">
      <c r="B118" s="36"/>
      <c r="C118" s="3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12">
        <f t="shared" si="26"/>
        <v>0</v>
      </c>
      <c r="AI118" s="10">
        <f t="shared" si="27"/>
        <v>0</v>
      </c>
    </row>
    <row r="119" spans="1:35" ht="12" x14ac:dyDescent="0.25">
      <c r="A119" s="84" t="s">
        <v>116</v>
      </c>
      <c r="B119" s="85"/>
      <c r="C119" s="29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12">
        <f t="shared" si="26"/>
        <v>0</v>
      </c>
      <c r="AI119" s="10">
        <f t="shared" si="27"/>
        <v>0</v>
      </c>
    </row>
    <row r="120" spans="1:35" x14ac:dyDescent="0.2">
      <c r="B120" s="36" t="s">
        <v>117</v>
      </c>
      <c r="C120" s="31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12">
        <f t="shared" si="26"/>
        <v>0</v>
      </c>
      <c r="AI120" s="10">
        <f t="shared" si="27"/>
        <v>0</v>
      </c>
    </row>
    <row r="121" spans="1:35" x14ac:dyDescent="0.2">
      <c r="B121" s="36" t="s">
        <v>118</v>
      </c>
      <c r="C121" s="31">
        <v>65000</v>
      </c>
      <c r="D121" s="24"/>
      <c r="E121" s="24"/>
      <c r="F121" s="24"/>
      <c r="G121" s="24"/>
      <c r="H121" s="24"/>
      <c r="I121" s="24"/>
      <c r="J121" s="24">
        <f>C121</f>
        <v>65000</v>
      </c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12">
        <f t="shared" si="26"/>
        <v>65000</v>
      </c>
      <c r="AI121" s="10">
        <f t="shared" si="27"/>
        <v>0</v>
      </c>
    </row>
    <row r="122" spans="1:35" x14ac:dyDescent="0.2">
      <c r="B122" s="36" t="s">
        <v>119</v>
      </c>
      <c r="C122" s="31">
        <v>3000</v>
      </c>
      <c r="D122" s="24"/>
      <c r="E122" s="24"/>
      <c r="F122" s="24"/>
      <c r="G122" s="24"/>
      <c r="H122" s="24"/>
      <c r="I122" s="24"/>
      <c r="J122" s="24">
        <f t="shared" ref="J122:J127" si="28">C122</f>
        <v>3000</v>
      </c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12">
        <f t="shared" si="26"/>
        <v>3000</v>
      </c>
      <c r="AI122" s="10">
        <f t="shared" si="27"/>
        <v>0</v>
      </c>
    </row>
    <row r="123" spans="1:35" x14ac:dyDescent="0.2">
      <c r="B123" s="36" t="s">
        <v>120</v>
      </c>
      <c r="C123" s="31">
        <v>2500</v>
      </c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>
        <v>2500</v>
      </c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12">
        <f t="shared" si="26"/>
        <v>2500</v>
      </c>
      <c r="AI123" s="10">
        <f t="shared" si="27"/>
        <v>0</v>
      </c>
    </row>
    <row r="124" spans="1:35" x14ac:dyDescent="0.2">
      <c r="B124" s="36" t="s">
        <v>121</v>
      </c>
      <c r="C124" s="31">
        <v>1500</v>
      </c>
      <c r="D124" s="24"/>
      <c r="E124" s="24"/>
      <c r="F124" s="24"/>
      <c r="G124" s="24"/>
      <c r="H124" s="24"/>
      <c r="I124" s="24"/>
      <c r="J124" s="24">
        <f t="shared" si="28"/>
        <v>1500</v>
      </c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12">
        <f t="shared" si="26"/>
        <v>1500</v>
      </c>
      <c r="AI124" s="10">
        <f t="shared" si="27"/>
        <v>0</v>
      </c>
    </row>
    <row r="125" spans="1:35" x14ac:dyDescent="0.2">
      <c r="B125" s="36" t="s">
        <v>122</v>
      </c>
      <c r="C125" s="31">
        <v>150000</v>
      </c>
      <c r="D125" s="24"/>
      <c r="E125" s="24"/>
      <c r="F125" s="24"/>
      <c r="G125" s="24"/>
      <c r="H125" s="24"/>
      <c r="I125" s="24"/>
      <c r="J125" s="24">
        <f t="shared" si="28"/>
        <v>150000</v>
      </c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12">
        <f t="shared" si="26"/>
        <v>150000</v>
      </c>
      <c r="AI125" s="10">
        <f t="shared" si="27"/>
        <v>0</v>
      </c>
    </row>
    <row r="126" spans="1:35" x14ac:dyDescent="0.2">
      <c r="B126" s="36" t="s">
        <v>123</v>
      </c>
      <c r="C126" s="31">
        <v>1400</v>
      </c>
      <c r="D126" s="24"/>
      <c r="E126" s="24"/>
      <c r="F126" s="24"/>
      <c r="G126" s="24"/>
      <c r="H126" s="24"/>
      <c r="I126" s="24"/>
      <c r="J126" s="24">
        <f t="shared" si="28"/>
        <v>1400</v>
      </c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12">
        <f t="shared" si="26"/>
        <v>1400</v>
      </c>
      <c r="AI126" s="10">
        <f t="shared" si="27"/>
        <v>0</v>
      </c>
    </row>
    <row r="127" spans="1:35" x14ac:dyDescent="0.2">
      <c r="B127" s="36" t="s">
        <v>124</v>
      </c>
      <c r="C127" s="31">
        <v>500</v>
      </c>
      <c r="D127" s="24"/>
      <c r="E127" s="24"/>
      <c r="F127" s="24"/>
      <c r="G127" s="24"/>
      <c r="H127" s="24"/>
      <c r="I127" s="24"/>
      <c r="J127" s="24">
        <f t="shared" si="28"/>
        <v>500</v>
      </c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12">
        <f t="shared" si="26"/>
        <v>500</v>
      </c>
      <c r="AI127" s="10">
        <f t="shared" si="27"/>
        <v>0</v>
      </c>
    </row>
    <row r="128" spans="1:35" x14ac:dyDescent="0.2">
      <c r="B128" s="36" t="s">
        <v>125</v>
      </c>
      <c r="C128" s="31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12">
        <f t="shared" si="26"/>
        <v>0</v>
      </c>
      <c r="AI128" s="10">
        <f t="shared" si="27"/>
        <v>0</v>
      </c>
    </row>
    <row r="129" spans="1:35" x14ac:dyDescent="0.2">
      <c r="B129" s="36" t="s">
        <v>126</v>
      </c>
      <c r="C129" s="31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12">
        <f t="shared" si="26"/>
        <v>0</v>
      </c>
      <c r="AI129" s="10">
        <f t="shared" si="27"/>
        <v>0</v>
      </c>
    </row>
    <row r="130" spans="1:35" x14ac:dyDescent="0.2">
      <c r="B130" s="36" t="s">
        <v>14</v>
      </c>
      <c r="C130" s="5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12">
        <f t="shared" si="26"/>
        <v>0</v>
      </c>
      <c r="AI130" s="10">
        <f t="shared" si="27"/>
        <v>0</v>
      </c>
    </row>
    <row r="131" spans="1:35" x14ac:dyDescent="0.2">
      <c r="B131" s="4"/>
      <c r="C131" s="31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12">
        <f t="shared" si="26"/>
        <v>0</v>
      </c>
      <c r="AI131" s="10">
        <f t="shared" si="27"/>
        <v>0</v>
      </c>
    </row>
    <row r="132" spans="1:35" x14ac:dyDescent="0.2">
      <c r="B132" s="4"/>
      <c r="C132" s="31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12">
        <f t="shared" si="26"/>
        <v>0</v>
      </c>
      <c r="AI132" s="10">
        <f t="shared" si="27"/>
        <v>0</v>
      </c>
    </row>
    <row r="133" spans="1:35" x14ac:dyDescent="0.2">
      <c r="B133" s="4"/>
      <c r="C133" s="31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12">
        <f t="shared" si="26"/>
        <v>0</v>
      </c>
      <c r="AI133" s="10">
        <f t="shared" si="27"/>
        <v>0</v>
      </c>
    </row>
    <row r="134" spans="1:35" x14ac:dyDescent="0.2">
      <c r="B134" s="36"/>
      <c r="C134" s="3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12">
        <f t="shared" si="26"/>
        <v>0</v>
      </c>
      <c r="AI134" s="10">
        <f t="shared" si="27"/>
        <v>0</v>
      </c>
    </row>
    <row r="135" spans="1:35" ht="12" x14ac:dyDescent="0.25">
      <c r="A135" s="84" t="s">
        <v>80</v>
      </c>
      <c r="B135" s="85"/>
      <c r="C135" s="29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12">
        <f t="shared" si="26"/>
        <v>0</v>
      </c>
      <c r="AI135" s="10">
        <f t="shared" si="27"/>
        <v>0</v>
      </c>
    </row>
    <row r="136" spans="1:35" x14ac:dyDescent="0.2">
      <c r="B136" s="1" t="s">
        <v>81</v>
      </c>
      <c r="C136" s="31">
        <v>548530</v>
      </c>
      <c r="D136" s="24"/>
      <c r="E136" s="24"/>
      <c r="F136" s="24"/>
      <c r="G136" s="24"/>
      <c r="H136" s="24"/>
      <c r="I136" s="24"/>
      <c r="J136" s="24"/>
      <c r="K136" s="24">
        <f t="shared" ref="K136:X136" si="29">K181</f>
        <v>-2.4458333242218942E-4</v>
      </c>
      <c r="L136" s="24">
        <f t="shared" si="29"/>
        <v>9.2702382773479284E-4</v>
      </c>
      <c r="M136" s="24">
        <f t="shared" si="29"/>
        <v>1.180676545523622E-3</v>
      </c>
      <c r="N136" s="24">
        <f t="shared" si="29"/>
        <v>5.0739416358515149E-4</v>
      </c>
      <c r="O136" s="24">
        <f t="shared" si="29"/>
        <v>-1.7247516453808732E-4</v>
      </c>
      <c r="P136" s="24">
        <f t="shared" si="29"/>
        <v>-1.7884125455724048E-3</v>
      </c>
      <c r="Q136" s="24">
        <f t="shared" si="29"/>
        <v>12048.738083757484</v>
      </c>
      <c r="R136" s="24">
        <f t="shared" si="29"/>
        <v>25687.637914926916</v>
      </c>
      <c r="S136" s="24">
        <f t="shared" si="29"/>
        <v>40903.393936694622</v>
      </c>
      <c r="T136" s="24">
        <f t="shared" si="29"/>
        <v>54774.693484291951</v>
      </c>
      <c r="U136" s="24">
        <f t="shared" si="29"/>
        <v>67322.624958546599</v>
      </c>
      <c r="V136" s="24">
        <f t="shared" si="29"/>
        <v>78495.108075141048</v>
      </c>
      <c r="W136" s="24">
        <f t="shared" ref="W136" si="30">W181</f>
        <v>88579.523864309522</v>
      </c>
      <c r="X136" s="24">
        <f t="shared" si="29"/>
        <v>88579.523864309522</v>
      </c>
      <c r="Y136" s="24"/>
      <c r="Z136" s="24"/>
      <c r="AA136" s="24"/>
      <c r="AB136" s="24"/>
      <c r="AC136" s="24"/>
      <c r="AD136" s="24"/>
      <c r="AE136" s="24"/>
      <c r="AF136" s="24"/>
      <c r="AG136" s="24"/>
      <c r="AH136" s="12">
        <f t="shared" si="26"/>
        <v>456391.24459160119</v>
      </c>
      <c r="AI136" s="10">
        <f t="shared" si="27"/>
        <v>92138.755408398807</v>
      </c>
    </row>
    <row r="137" spans="1:35" x14ac:dyDescent="0.2">
      <c r="B137" s="1" t="s">
        <v>82</v>
      </c>
      <c r="C137" s="31">
        <v>322640</v>
      </c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>
        <f>Y181</f>
        <v>97038.874284032034</v>
      </c>
      <c r="Z137" s="24">
        <f t="shared" ref="Z137:AG137" si="31">Z181</f>
        <v>98243.832412444157</v>
      </c>
      <c r="AA137" s="24">
        <f t="shared" si="31"/>
        <v>99230.670714545893</v>
      </c>
      <c r="AB137" s="24">
        <f t="shared" si="31"/>
        <v>107700.10429595319</v>
      </c>
      <c r="AC137" s="24">
        <f t="shared" si="31"/>
        <v>47935.833960065291</v>
      </c>
      <c r="AD137" s="24">
        <f t="shared" si="31"/>
        <v>48417.03536897459</v>
      </c>
      <c r="AE137" s="24">
        <f t="shared" si="31"/>
        <v>48890.715365001066</v>
      </c>
      <c r="AF137" s="24">
        <f t="shared" si="31"/>
        <v>49369.029530322005</v>
      </c>
      <c r="AG137" s="24">
        <f t="shared" si="31"/>
        <v>49888.710702560318</v>
      </c>
      <c r="AH137" s="12">
        <f t="shared" si="26"/>
        <v>646714.80663389852</v>
      </c>
      <c r="AI137" s="10">
        <f t="shared" si="27"/>
        <v>-324074.80663389852</v>
      </c>
    </row>
    <row r="138" spans="1:35" x14ac:dyDescent="0.2">
      <c r="B138" s="1" t="s">
        <v>14</v>
      </c>
      <c r="C138" s="46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12">
        <f t="shared" si="26"/>
        <v>0</v>
      </c>
      <c r="AI138" s="10">
        <f t="shared" si="27"/>
        <v>0</v>
      </c>
    </row>
    <row r="139" spans="1:35" x14ac:dyDescent="0.2">
      <c r="B139" s="25"/>
      <c r="C139" s="31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12">
        <f t="shared" si="26"/>
        <v>0</v>
      </c>
      <c r="AI139" s="10">
        <f t="shared" si="27"/>
        <v>0</v>
      </c>
    </row>
    <row r="140" spans="1:35" x14ac:dyDescent="0.2">
      <c r="A140" s="14"/>
      <c r="B140" s="25"/>
      <c r="C140" s="31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12">
        <f t="shared" si="26"/>
        <v>0</v>
      </c>
      <c r="AI140" s="10">
        <f t="shared" si="27"/>
        <v>0</v>
      </c>
    </row>
    <row r="141" spans="1:35" x14ac:dyDescent="0.2">
      <c r="A141" s="14"/>
      <c r="B141" s="14"/>
      <c r="C141" s="3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12">
        <f t="shared" si="26"/>
        <v>0</v>
      </c>
      <c r="AI141" s="10">
        <f t="shared" si="27"/>
        <v>0</v>
      </c>
    </row>
    <row r="142" spans="1:35" ht="12" x14ac:dyDescent="0.25">
      <c r="A142" s="84" t="s">
        <v>83</v>
      </c>
      <c r="B142" s="85"/>
      <c r="C142" s="29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12">
        <f t="shared" si="26"/>
        <v>0</v>
      </c>
      <c r="AI142" s="10">
        <f t="shared" si="27"/>
        <v>0</v>
      </c>
    </row>
    <row r="143" spans="1:35" x14ac:dyDescent="0.2">
      <c r="B143" s="1" t="s">
        <v>83</v>
      </c>
      <c r="C143" s="31">
        <v>200000</v>
      </c>
      <c r="D143" s="24"/>
      <c r="E143" s="24"/>
      <c r="F143" s="24"/>
      <c r="G143" s="24"/>
      <c r="H143" s="24"/>
      <c r="I143" s="24"/>
      <c r="J143" s="24"/>
      <c r="K143" s="24">
        <f t="shared" ref="K143:X143" si="32">ROUND($C$143*K185,0)</f>
        <v>8000</v>
      </c>
      <c r="L143" s="24">
        <f t="shared" si="32"/>
        <v>10000</v>
      </c>
      <c r="M143" s="24">
        <f t="shared" si="32"/>
        <v>12000</v>
      </c>
      <c r="N143" s="24">
        <f t="shared" si="32"/>
        <v>12000</v>
      </c>
      <c r="O143" s="24">
        <f t="shared" si="32"/>
        <v>14000</v>
      </c>
      <c r="P143" s="24">
        <f t="shared" si="32"/>
        <v>16000</v>
      </c>
      <c r="Q143" s="24">
        <f t="shared" si="32"/>
        <v>18000</v>
      </c>
      <c r="R143" s="24">
        <f t="shared" si="32"/>
        <v>20000</v>
      </c>
      <c r="S143" s="24">
        <f t="shared" si="32"/>
        <v>18000</v>
      </c>
      <c r="T143" s="24">
        <f t="shared" si="32"/>
        <v>16000</v>
      </c>
      <c r="U143" s="24">
        <f t="shared" si="32"/>
        <v>14000</v>
      </c>
      <c r="V143" s="24">
        <f t="shared" si="32"/>
        <v>12000</v>
      </c>
      <c r="W143" s="24">
        <v>12000</v>
      </c>
      <c r="X143" s="24">
        <v>10000</v>
      </c>
      <c r="Y143" s="24">
        <f t="shared" ref="Y143:AG143" si="33">ROUND($C$143*Y185,0)</f>
        <v>0</v>
      </c>
      <c r="Z143" s="24">
        <f t="shared" si="33"/>
        <v>0</v>
      </c>
      <c r="AA143" s="24">
        <v>8000</v>
      </c>
      <c r="AB143" s="24"/>
      <c r="AC143" s="24">
        <f t="shared" si="33"/>
        <v>0</v>
      </c>
      <c r="AD143" s="24">
        <f t="shared" si="33"/>
        <v>0</v>
      </c>
      <c r="AE143" s="24">
        <f t="shared" si="33"/>
        <v>0</v>
      </c>
      <c r="AF143" s="24">
        <f t="shared" si="33"/>
        <v>0</v>
      </c>
      <c r="AG143" s="24">
        <f t="shared" si="33"/>
        <v>0</v>
      </c>
      <c r="AH143" s="12">
        <f t="shared" si="26"/>
        <v>200000</v>
      </c>
      <c r="AI143" s="10">
        <f t="shared" si="27"/>
        <v>0</v>
      </c>
    </row>
    <row r="144" spans="1:35" x14ac:dyDescent="0.2">
      <c r="B144" s="1" t="s">
        <v>84</v>
      </c>
      <c r="C144" s="31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12">
        <f t="shared" ref="AH144:AH158" si="34">SUM(J144:AG144)</f>
        <v>0</v>
      </c>
      <c r="AI144" s="10">
        <f t="shared" ref="AI144:AI158" si="35">C144-AH144</f>
        <v>0</v>
      </c>
    </row>
    <row r="145" spans="1:35" x14ac:dyDescent="0.2">
      <c r="A145" s="14"/>
      <c r="B145" s="14"/>
      <c r="C145" s="3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12">
        <f t="shared" si="34"/>
        <v>0</v>
      </c>
      <c r="AI145" s="10">
        <f t="shared" si="35"/>
        <v>0</v>
      </c>
    </row>
    <row r="146" spans="1:35" ht="12" x14ac:dyDescent="0.25">
      <c r="A146" s="84" t="s">
        <v>85</v>
      </c>
      <c r="B146" s="85"/>
      <c r="C146" s="29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12">
        <f t="shared" si="34"/>
        <v>0</v>
      </c>
      <c r="AI146" s="10">
        <f t="shared" si="35"/>
        <v>0</v>
      </c>
    </row>
    <row r="147" spans="1:35" x14ac:dyDescent="0.2">
      <c r="B147" s="8" t="s">
        <v>86</v>
      </c>
      <c r="C147" s="11">
        <v>80000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>
        <v>40000</v>
      </c>
      <c r="W147" s="24"/>
      <c r="X147" s="24"/>
      <c r="Y147" s="24">
        <v>40000</v>
      </c>
      <c r="Z147" s="24"/>
      <c r="AA147" s="24"/>
      <c r="AB147" s="24"/>
      <c r="AC147" s="24"/>
      <c r="AD147" s="24"/>
      <c r="AE147" s="24"/>
      <c r="AF147" s="24"/>
      <c r="AG147" s="24"/>
      <c r="AH147" s="12">
        <f t="shared" si="34"/>
        <v>80000</v>
      </c>
      <c r="AI147" s="10">
        <f t="shared" si="35"/>
        <v>0</v>
      </c>
    </row>
    <row r="148" spans="1:35" x14ac:dyDescent="0.2">
      <c r="B148" s="8" t="s">
        <v>87</v>
      </c>
      <c r="C148" s="11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12">
        <f t="shared" si="34"/>
        <v>0</v>
      </c>
      <c r="AI148" s="10">
        <f t="shared" si="35"/>
        <v>0</v>
      </c>
    </row>
    <row r="149" spans="1:35" x14ac:dyDescent="0.2">
      <c r="A149" s="14"/>
      <c r="B149" s="14"/>
      <c r="C149" s="3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12">
        <f t="shared" si="34"/>
        <v>0</v>
      </c>
      <c r="AI149" s="10">
        <f t="shared" si="35"/>
        <v>0</v>
      </c>
    </row>
    <row r="150" spans="1:35" ht="12" x14ac:dyDescent="0.25">
      <c r="A150" s="84" t="s">
        <v>88</v>
      </c>
      <c r="B150" s="85"/>
      <c r="C150" s="29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12">
        <f t="shared" si="34"/>
        <v>0</v>
      </c>
      <c r="AI150" s="10">
        <f t="shared" si="35"/>
        <v>0</v>
      </c>
    </row>
    <row r="151" spans="1:35" x14ac:dyDescent="0.2">
      <c r="B151" s="8" t="s">
        <v>89</v>
      </c>
      <c r="C151" s="11">
        <v>585057</v>
      </c>
      <c r="D151" s="24"/>
      <c r="E151" s="24"/>
      <c r="F151" s="24"/>
      <c r="G151" s="24"/>
      <c r="H151" s="24"/>
      <c r="I151" s="24"/>
      <c r="J151" s="24"/>
      <c r="K151" s="10"/>
      <c r="L151" s="10"/>
      <c r="M151" s="10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>
        <f>C151</f>
        <v>585057</v>
      </c>
      <c r="AH151" s="12">
        <f t="shared" si="34"/>
        <v>585057</v>
      </c>
      <c r="AI151" s="10">
        <f t="shared" si="35"/>
        <v>0</v>
      </c>
    </row>
    <row r="152" spans="1:35" x14ac:dyDescent="0.2">
      <c r="B152" s="8" t="s">
        <v>90</v>
      </c>
      <c r="C152" s="11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12">
        <f t="shared" si="34"/>
        <v>0</v>
      </c>
      <c r="AI152" s="10">
        <f t="shared" si="35"/>
        <v>0</v>
      </c>
    </row>
    <row r="153" spans="1:35" x14ac:dyDescent="0.2">
      <c r="B153" s="8" t="s">
        <v>14</v>
      </c>
      <c r="C153" s="1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12">
        <f t="shared" si="34"/>
        <v>0</v>
      </c>
      <c r="AI153" s="10">
        <f t="shared" si="35"/>
        <v>0</v>
      </c>
    </row>
    <row r="154" spans="1:35" x14ac:dyDescent="0.2">
      <c r="A154" s="14"/>
      <c r="B154" s="37"/>
      <c r="C154" s="11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12">
        <f t="shared" si="34"/>
        <v>0</v>
      </c>
      <c r="AI154" s="10">
        <f t="shared" si="35"/>
        <v>0</v>
      </c>
    </row>
    <row r="155" spans="1:35" x14ac:dyDescent="0.2">
      <c r="A155" s="14"/>
      <c r="B155" s="37"/>
      <c r="C155" s="11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12">
        <f t="shared" si="34"/>
        <v>0</v>
      </c>
      <c r="AI155" s="10">
        <f t="shared" si="35"/>
        <v>0</v>
      </c>
    </row>
    <row r="156" spans="1:35" x14ac:dyDescent="0.2">
      <c r="A156" s="14"/>
      <c r="B156" s="37"/>
      <c r="C156" s="11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12">
        <f t="shared" si="34"/>
        <v>0</v>
      </c>
      <c r="AI156" s="10">
        <f t="shared" si="35"/>
        <v>0</v>
      </c>
    </row>
    <row r="157" spans="1:35" x14ac:dyDescent="0.2">
      <c r="A157" s="14"/>
      <c r="B157" s="37"/>
      <c r="C157" s="11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12">
        <f t="shared" si="34"/>
        <v>0</v>
      </c>
      <c r="AI157" s="10">
        <f t="shared" si="35"/>
        <v>0</v>
      </c>
    </row>
    <row r="158" spans="1:35" x14ac:dyDescent="0.2">
      <c r="A158" s="14"/>
      <c r="B158" s="14"/>
      <c r="C158" s="38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12">
        <f t="shared" si="34"/>
        <v>0</v>
      </c>
      <c r="AI158" s="10">
        <f t="shared" si="35"/>
        <v>0</v>
      </c>
    </row>
    <row r="159" spans="1:35" ht="12" x14ac:dyDescent="0.25">
      <c r="B159" s="17" t="s">
        <v>91</v>
      </c>
      <c r="C159" s="39">
        <f>SUM(C48:C158)</f>
        <v>9721554</v>
      </c>
      <c r="D159" s="39">
        <f t="shared" ref="D159:AI159" si="36">SUM(D48:D158)</f>
        <v>0</v>
      </c>
      <c r="E159" s="39">
        <f t="shared" si="36"/>
        <v>0</v>
      </c>
      <c r="F159" s="39">
        <f t="shared" si="36"/>
        <v>0</v>
      </c>
      <c r="G159" s="39">
        <f t="shared" si="36"/>
        <v>0</v>
      </c>
      <c r="H159" s="39">
        <f t="shared" si="36"/>
        <v>0</v>
      </c>
      <c r="I159" s="39">
        <f t="shared" si="36"/>
        <v>0</v>
      </c>
      <c r="J159" s="39">
        <f t="shared" si="36"/>
        <v>3422439</v>
      </c>
      <c r="K159" s="39">
        <f t="shared" si="36"/>
        <v>41392.999755416669</v>
      </c>
      <c r="L159" s="39">
        <f t="shared" si="36"/>
        <v>48893.00092702383</v>
      </c>
      <c r="M159" s="39">
        <f t="shared" si="36"/>
        <v>88129.00118067654</v>
      </c>
      <c r="N159" s="39">
        <f t="shared" si="36"/>
        <v>48393.000507394165</v>
      </c>
      <c r="O159" s="39">
        <f t="shared" si="36"/>
        <v>50392.999827524836</v>
      </c>
      <c r="P159" s="39">
        <f t="shared" si="36"/>
        <v>60892.998211587452</v>
      </c>
      <c r="Q159" s="39">
        <f t="shared" si="36"/>
        <v>73641.738083757489</v>
      </c>
      <c r="R159" s="39">
        <f t="shared" si="36"/>
        <v>82080.63791492692</v>
      </c>
      <c r="S159" s="39">
        <f t="shared" si="36"/>
        <v>92296.393936694629</v>
      </c>
      <c r="T159" s="39">
        <f t="shared" si="36"/>
        <v>108167.69348429196</v>
      </c>
      <c r="U159" s="39">
        <f t="shared" si="36"/>
        <v>114715.6249585466</v>
      </c>
      <c r="V159" s="39">
        <f t="shared" si="36"/>
        <v>181388.10807514103</v>
      </c>
      <c r="W159" s="39">
        <f t="shared" si="36"/>
        <v>135972.52386430954</v>
      </c>
      <c r="X159" s="39">
        <f t="shared" si="36"/>
        <v>139370.52386430954</v>
      </c>
      <c r="Y159" s="39">
        <f t="shared" si="36"/>
        <v>149289.87428403203</v>
      </c>
      <c r="Z159" s="39">
        <f t="shared" si="36"/>
        <v>103494.83241244416</v>
      </c>
      <c r="AA159" s="39">
        <f t="shared" si="36"/>
        <v>130780.67071454589</v>
      </c>
      <c r="AB159" s="39">
        <f t="shared" si="36"/>
        <v>610700.10429595318</v>
      </c>
      <c r="AC159" s="39">
        <f t="shared" si="36"/>
        <v>50435.833960065291</v>
      </c>
      <c r="AD159" s="39">
        <f t="shared" si="36"/>
        <v>48417.03536897459</v>
      </c>
      <c r="AE159" s="39">
        <f t="shared" si="36"/>
        <v>48890.715365001066</v>
      </c>
      <c r="AF159" s="39">
        <f t="shared" si="36"/>
        <v>56869.029530322005</v>
      </c>
      <c r="AG159" s="39">
        <f t="shared" si="36"/>
        <v>4066445.7107025604</v>
      </c>
      <c r="AH159" s="39">
        <f t="shared" si="36"/>
        <v>9953490.0512255002</v>
      </c>
      <c r="AI159" s="39">
        <f t="shared" si="36"/>
        <v>-231936.05122549972</v>
      </c>
    </row>
    <row r="160" spans="1:35" x14ac:dyDescent="0.2"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12"/>
      <c r="AI160" s="12"/>
    </row>
    <row r="161" spans="1:35" ht="12" x14ac:dyDescent="0.25">
      <c r="B161" s="17" t="s">
        <v>92</v>
      </c>
      <c r="C161" s="39">
        <f>C159+C45+C16</f>
        <v>39749335</v>
      </c>
      <c r="D161" s="39">
        <f t="shared" ref="D161:AI161" si="37">D159+D45+D16</f>
        <v>0</v>
      </c>
      <c r="E161" s="39">
        <f t="shared" si="37"/>
        <v>0</v>
      </c>
      <c r="F161" s="39">
        <f t="shared" si="37"/>
        <v>0</v>
      </c>
      <c r="G161" s="39">
        <f t="shared" si="37"/>
        <v>0</v>
      </c>
      <c r="H161" s="39">
        <f t="shared" si="37"/>
        <v>0</v>
      </c>
      <c r="I161" s="39">
        <f t="shared" si="37"/>
        <v>0</v>
      </c>
      <c r="J161" s="39">
        <f t="shared" si="37"/>
        <v>3422439</v>
      </c>
      <c r="K161" s="39">
        <f t="shared" si="37"/>
        <v>1242504.2397554168</v>
      </c>
      <c r="L161" s="39">
        <f t="shared" si="37"/>
        <v>1550282.0509270241</v>
      </c>
      <c r="M161" s="39">
        <f t="shared" si="37"/>
        <v>1889795.8611806764</v>
      </c>
      <c r="N161" s="39">
        <f t="shared" si="37"/>
        <v>1850059.860507394</v>
      </c>
      <c r="O161" s="39">
        <f t="shared" si="37"/>
        <v>2152337.669827525</v>
      </c>
      <c r="P161" s="39">
        <f t="shared" si="37"/>
        <v>2463115.4782115873</v>
      </c>
      <c r="Q161" s="39">
        <f t="shared" si="37"/>
        <v>2776142.0280837575</v>
      </c>
      <c r="R161" s="39">
        <f t="shared" si="37"/>
        <v>3084858.7379149273</v>
      </c>
      <c r="S161" s="39">
        <f t="shared" si="37"/>
        <v>2794796.6839366946</v>
      </c>
      <c r="T161" s="39">
        <f t="shared" si="37"/>
        <v>2510390.1734842919</v>
      </c>
      <c r="U161" s="39">
        <f t="shared" si="37"/>
        <v>2216660.2949585468</v>
      </c>
      <c r="V161" s="39">
        <f t="shared" si="37"/>
        <v>1983054.9680751408</v>
      </c>
      <c r="W161" s="39">
        <f t="shared" si="37"/>
        <v>1637361.5738643098</v>
      </c>
      <c r="X161" s="39">
        <f t="shared" si="37"/>
        <v>1640759.5738643098</v>
      </c>
      <c r="Y161" s="39">
        <f t="shared" si="37"/>
        <v>149289.87428403203</v>
      </c>
      <c r="Z161" s="39">
        <f t="shared" si="37"/>
        <v>103494.83241244416</v>
      </c>
      <c r="AA161" s="39">
        <f t="shared" si="37"/>
        <v>1632169.7207145463</v>
      </c>
      <c r="AB161" s="39">
        <f t="shared" si="37"/>
        <v>610700.10429595318</v>
      </c>
      <c r="AC161" s="39">
        <f t="shared" si="37"/>
        <v>50435.833960065291</v>
      </c>
      <c r="AD161" s="39">
        <f t="shared" si="37"/>
        <v>48417.03536897459</v>
      </c>
      <c r="AE161" s="39">
        <f t="shared" si="37"/>
        <v>48890.715365001066</v>
      </c>
      <c r="AF161" s="39">
        <f t="shared" si="37"/>
        <v>56869.029530322005</v>
      </c>
      <c r="AG161" s="39">
        <f t="shared" si="37"/>
        <v>4066445.7107025604</v>
      </c>
      <c r="AH161" s="39">
        <f t="shared" si="37"/>
        <v>39981271.051225498</v>
      </c>
      <c r="AI161" s="39">
        <f t="shared" si="37"/>
        <v>-231936.05122549972</v>
      </c>
    </row>
    <row r="162" spans="1:35" ht="12" x14ac:dyDescent="0.25">
      <c r="B162" s="34"/>
      <c r="C162" s="4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5" ht="12" x14ac:dyDescent="0.25">
      <c r="A163" s="87" t="s">
        <v>94</v>
      </c>
      <c r="B163" s="87"/>
      <c r="C163" s="20"/>
      <c r="D163" s="28"/>
      <c r="E163" s="28"/>
      <c r="F163" s="28"/>
      <c r="G163" s="28"/>
      <c r="H163" s="28"/>
      <c r="I163" s="28"/>
      <c r="J163" s="20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5" x14ac:dyDescent="0.2">
      <c r="B164" s="41" t="s">
        <v>93</v>
      </c>
      <c r="C164" s="11">
        <v>13481267</v>
      </c>
      <c r="D164" s="10"/>
      <c r="E164" s="10"/>
      <c r="F164" s="10"/>
      <c r="G164" s="10"/>
      <c r="H164" s="10"/>
      <c r="I164" s="10"/>
      <c r="J164" s="10">
        <f>C164*0.15</f>
        <v>2022190.0499999998</v>
      </c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>
        <f>C164*0.75</f>
        <v>10110950.25</v>
      </c>
      <c r="AC164" s="10"/>
      <c r="AD164" s="10"/>
      <c r="AE164" s="10"/>
      <c r="AF164" s="10"/>
      <c r="AG164" s="10">
        <f>C164-AB164-J164</f>
        <v>1348126.7000000002</v>
      </c>
      <c r="AH164" s="12">
        <f t="shared" ref="AH164:AH173" si="38">SUM(J164:AG164)</f>
        <v>13481267</v>
      </c>
      <c r="AI164" s="10">
        <f t="shared" ref="AI164:AI173" si="39">C164-AH164</f>
        <v>0</v>
      </c>
    </row>
    <row r="165" spans="1:35" x14ac:dyDescent="0.2">
      <c r="B165" s="43" t="s">
        <v>136</v>
      </c>
      <c r="C165" s="11">
        <v>11254000</v>
      </c>
      <c r="D165" s="10"/>
      <c r="E165" s="10"/>
      <c r="F165" s="10"/>
      <c r="G165" s="10"/>
      <c r="H165" s="10"/>
      <c r="I165" s="10"/>
      <c r="J165" s="10"/>
      <c r="K165" s="10"/>
      <c r="L165" s="10">
        <v>1455128</v>
      </c>
      <c r="M165" s="10">
        <v>1889796</v>
      </c>
      <c r="N165" s="10">
        <v>1850060</v>
      </c>
      <c r="O165" s="10">
        <v>2152338</v>
      </c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>
        <v>2781278</v>
      </c>
      <c r="AC165" s="10"/>
      <c r="AE165" s="10"/>
      <c r="AF165" s="10"/>
      <c r="AG165" s="10">
        <f>C165*0.1</f>
        <v>1125400</v>
      </c>
      <c r="AH165" s="12">
        <f t="shared" si="38"/>
        <v>11254000</v>
      </c>
      <c r="AI165" s="10">
        <f t="shared" si="39"/>
        <v>0</v>
      </c>
    </row>
    <row r="166" spans="1:35" x14ac:dyDescent="0.2">
      <c r="B166" s="43" t="s">
        <v>127</v>
      </c>
      <c r="C166" s="11">
        <f>1176575+1048766</f>
        <v>2225341</v>
      </c>
      <c r="D166" s="10"/>
      <c r="E166" s="10"/>
      <c r="F166" s="10"/>
      <c r="G166" s="10"/>
      <c r="H166" s="10"/>
      <c r="I166" s="10"/>
      <c r="J166" s="10">
        <v>665149</v>
      </c>
      <c r="K166" s="10">
        <v>1242504</v>
      </c>
      <c r="L166" s="10">
        <v>95154</v>
      </c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E166" s="10"/>
      <c r="AF166" s="10"/>
      <c r="AG166" s="10">
        <f>C166*0.1</f>
        <v>222534.1</v>
      </c>
      <c r="AH166" s="12">
        <f t="shared" si="38"/>
        <v>2225341.1</v>
      </c>
      <c r="AI166" s="10">
        <f t="shared" si="39"/>
        <v>-0.10000000009313226</v>
      </c>
    </row>
    <row r="167" spans="1:35" x14ac:dyDescent="0.2">
      <c r="B167" s="43" t="s">
        <v>137</v>
      </c>
      <c r="C167" s="11">
        <v>735000</v>
      </c>
      <c r="D167" s="10"/>
      <c r="E167" s="10"/>
      <c r="F167" s="10"/>
      <c r="G167" s="10"/>
      <c r="H167" s="10"/>
      <c r="I167" s="10"/>
      <c r="J167" s="10">
        <v>735000</v>
      </c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2">
        <f t="shared" si="38"/>
        <v>735000</v>
      </c>
      <c r="AI167" s="10">
        <f t="shared" si="39"/>
        <v>0</v>
      </c>
    </row>
    <row r="168" spans="1:35" x14ac:dyDescent="0.2">
      <c r="B168" s="43"/>
      <c r="C168" s="1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2">
        <f t="shared" si="38"/>
        <v>0</v>
      </c>
      <c r="AI168" s="10">
        <f t="shared" si="39"/>
        <v>0</v>
      </c>
    </row>
    <row r="169" spans="1:35" x14ac:dyDescent="0.2">
      <c r="B169" s="43" t="s">
        <v>138</v>
      </c>
      <c r="C169" s="11">
        <v>9600000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>
        <f>C169</f>
        <v>9600000</v>
      </c>
      <c r="AH169" s="12">
        <f t="shared" si="38"/>
        <v>9600000</v>
      </c>
      <c r="AI169" s="10">
        <f t="shared" si="39"/>
        <v>0</v>
      </c>
    </row>
    <row r="170" spans="1:35" x14ac:dyDescent="0.2">
      <c r="B170" s="43"/>
      <c r="C170" s="1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2">
        <f t="shared" si="38"/>
        <v>0</v>
      </c>
      <c r="AI170" s="10">
        <f t="shared" si="39"/>
        <v>0</v>
      </c>
    </row>
    <row r="171" spans="1:35" x14ac:dyDescent="0.2">
      <c r="B171" s="43" t="s">
        <v>130</v>
      </c>
      <c r="C171" s="11">
        <v>43740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>
        <f>C171</f>
        <v>43740</v>
      </c>
      <c r="AC171" s="10"/>
      <c r="AD171" s="10"/>
      <c r="AE171" s="10"/>
      <c r="AF171" s="10"/>
      <c r="AG171" s="10"/>
      <c r="AH171" s="12">
        <f t="shared" si="38"/>
        <v>43740</v>
      </c>
      <c r="AI171" s="10">
        <f t="shared" si="39"/>
        <v>0</v>
      </c>
    </row>
    <row r="172" spans="1:35" x14ac:dyDescent="0.2">
      <c r="B172" s="43" t="s">
        <v>111</v>
      </c>
      <c r="C172" s="11">
        <v>100</v>
      </c>
      <c r="D172" s="10"/>
      <c r="E172" s="10"/>
      <c r="F172" s="10"/>
      <c r="G172" s="10"/>
      <c r="H172" s="10"/>
      <c r="I172" s="10"/>
      <c r="J172" s="10">
        <v>100</v>
      </c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2">
        <f t="shared" si="38"/>
        <v>100</v>
      </c>
      <c r="AI172" s="10">
        <f t="shared" si="39"/>
        <v>0</v>
      </c>
    </row>
    <row r="173" spans="1:35" x14ac:dyDescent="0.2">
      <c r="B173" s="43" t="s">
        <v>128</v>
      </c>
      <c r="C173" s="11">
        <v>2409887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>
        <f>C173</f>
        <v>2409887</v>
      </c>
      <c r="AH173" s="12">
        <f t="shared" si="38"/>
        <v>2409887</v>
      </c>
      <c r="AI173" s="10">
        <f t="shared" si="39"/>
        <v>0</v>
      </c>
    </row>
    <row r="174" spans="1:35" ht="12" x14ac:dyDescent="0.25">
      <c r="B174" s="17" t="s">
        <v>94</v>
      </c>
      <c r="C174" s="61">
        <f t="shared" ref="C174:AB174" si="40">SUM(C164:C173)</f>
        <v>39749335</v>
      </c>
      <c r="D174" s="61">
        <f t="shared" si="40"/>
        <v>0</v>
      </c>
      <c r="E174" s="61">
        <f t="shared" si="40"/>
        <v>0</v>
      </c>
      <c r="F174" s="61">
        <f t="shared" si="40"/>
        <v>0</v>
      </c>
      <c r="G174" s="61">
        <f t="shared" si="40"/>
        <v>0</v>
      </c>
      <c r="H174" s="61">
        <f t="shared" si="40"/>
        <v>0</v>
      </c>
      <c r="I174" s="61">
        <f t="shared" si="40"/>
        <v>0</v>
      </c>
      <c r="J174" s="61">
        <f>SUM(J164:J173)</f>
        <v>3422439.05</v>
      </c>
      <c r="K174" s="61">
        <f t="shared" si="40"/>
        <v>1242504</v>
      </c>
      <c r="L174" s="61">
        <f t="shared" si="40"/>
        <v>1550282</v>
      </c>
      <c r="M174" s="61">
        <f t="shared" si="40"/>
        <v>1889796</v>
      </c>
      <c r="N174" s="61">
        <f t="shared" si="40"/>
        <v>1850060</v>
      </c>
      <c r="O174" s="61">
        <f t="shared" si="40"/>
        <v>2152338</v>
      </c>
      <c r="P174" s="61">
        <f t="shared" si="40"/>
        <v>0</v>
      </c>
      <c r="Q174" s="61">
        <f t="shared" si="40"/>
        <v>0</v>
      </c>
      <c r="R174" s="61">
        <f t="shared" si="40"/>
        <v>0</v>
      </c>
      <c r="S174" s="61">
        <f t="shared" si="40"/>
        <v>0</v>
      </c>
      <c r="T174" s="61">
        <f t="shared" si="40"/>
        <v>0</v>
      </c>
      <c r="U174" s="61">
        <f t="shared" si="40"/>
        <v>0</v>
      </c>
      <c r="V174" s="61">
        <f t="shared" si="40"/>
        <v>0</v>
      </c>
      <c r="W174" s="61">
        <f t="shared" si="40"/>
        <v>0</v>
      </c>
      <c r="X174" s="61">
        <f t="shared" si="40"/>
        <v>0</v>
      </c>
      <c r="Y174" s="61">
        <f t="shared" si="40"/>
        <v>0</v>
      </c>
      <c r="Z174" s="61">
        <f t="shared" si="40"/>
        <v>0</v>
      </c>
      <c r="AA174" s="61">
        <f t="shared" si="40"/>
        <v>0</v>
      </c>
      <c r="AB174" s="61">
        <f t="shared" si="40"/>
        <v>12935968.25</v>
      </c>
      <c r="AC174" s="61">
        <f t="shared" ref="AC174:AE174" si="41">SUM(AC164:AC173)</f>
        <v>0</v>
      </c>
      <c r="AD174" s="61">
        <f t="shared" si="41"/>
        <v>0</v>
      </c>
      <c r="AE174" s="61">
        <f t="shared" si="41"/>
        <v>0</v>
      </c>
      <c r="AF174" s="61">
        <f>SUM(AF164:AF173)</f>
        <v>0</v>
      </c>
      <c r="AG174" s="61">
        <f>SUM(AG164:AG173)</f>
        <v>14705947.800000001</v>
      </c>
      <c r="AH174" s="61">
        <f>SUM(AH164:AH173)</f>
        <v>39749335.100000001</v>
      </c>
      <c r="AI174" s="61">
        <f>SUM(AI164:AI173)</f>
        <v>-0.10000000009313226</v>
      </c>
    </row>
    <row r="175" spans="1:35" x14ac:dyDescent="0.2">
      <c r="C175" s="42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</row>
    <row r="176" spans="1:35" x14ac:dyDescent="0.2">
      <c r="B176" s="1" t="s">
        <v>95</v>
      </c>
      <c r="C176" s="42">
        <f t="shared" ref="C176:K176" si="42">C174-C161</f>
        <v>0</v>
      </c>
      <c r="D176" s="42">
        <f t="shared" si="42"/>
        <v>0</v>
      </c>
      <c r="E176" s="42">
        <f t="shared" si="42"/>
        <v>0</v>
      </c>
      <c r="F176" s="42">
        <f t="shared" si="42"/>
        <v>0</v>
      </c>
      <c r="G176" s="42">
        <f t="shared" si="42"/>
        <v>0</v>
      </c>
      <c r="H176" s="42">
        <f t="shared" si="42"/>
        <v>0</v>
      </c>
      <c r="I176" s="42">
        <f t="shared" si="42"/>
        <v>0</v>
      </c>
      <c r="J176" s="42">
        <f t="shared" si="42"/>
        <v>4.9999999813735485E-2</v>
      </c>
      <c r="K176" s="42">
        <f t="shared" si="42"/>
        <v>-0.23975541675463319</v>
      </c>
      <c r="L176" s="42">
        <f t="shared" ref="L176:AG176" si="43">L174-L161</f>
        <v>-5.092702410183847E-2</v>
      </c>
      <c r="M176" s="42">
        <f t="shared" si="43"/>
        <v>0.13881932361982763</v>
      </c>
      <c r="N176" s="42">
        <f t="shared" si="43"/>
        <v>0.13949260604567826</v>
      </c>
      <c r="O176" s="42">
        <f t="shared" si="43"/>
        <v>0.33017247496172786</v>
      </c>
      <c r="P176" s="42">
        <f t="shared" si="43"/>
        <v>-2463115.4782115873</v>
      </c>
      <c r="Q176" s="42">
        <f t="shared" si="43"/>
        <v>-2776142.0280837575</v>
      </c>
      <c r="R176" s="42">
        <f t="shared" si="43"/>
        <v>-3084858.7379149273</v>
      </c>
      <c r="S176" s="42">
        <f t="shared" si="43"/>
        <v>-2794796.6839366946</v>
      </c>
      <c r="T176" s="42">
        <f t="shared" si="43"/>
        <v>-2510390.1734842919</v>
      </c>
      <c r="U176" s="42">
        <f t="shared" si="43"/>
        <v>-2216660.2949585468</v>
      </c>
      <c r="V176" s="42">
        <f t="shared" si="43"/>
        <v>-1983054.9680751408</v>
      </c>
      <c r="W176" s="42">
        <f t="shared" si="43"/>
        <v>-1637361.5738643098</v>
      </c>
      <c r="X176" s="42">
        <f t="shared" si="43"/>
        <v>-1640759.5738643098</v>
      </c>
      <c r="Y176" s="42">
        <f t="shared" si="43"/>
        <v>-149289.87428403203</v>
      </c>
      <c r="Z176" s="42">
        <f t="shared" si="43"/>
        <v>-103494.83241244416</v>
      </c>
      <c r="AA176" s="42">
        <f t="shared" si="43"/>
        <v>-1632169.7207145463</v>
      </c>
      <c r="AB176" s="42">
        <f t="shared" si="43"/>
        <v>12325268.145704046</v>
      </c>
      <c r="AC176" s="42">
        <f t="shared" si="43"/>
        <v>-50435.833960065291</v>
      </c>
      <c r="AD176" s="42">
        <f t="shared" si="43"/>
        <v>-48417.03536897459</v>
      </c>
      <c r="AE176" s="42">
        <f t="shared" si="43"/>
        <v>-48890.715365001066</v>
      </c>
      <c r="AF176" s="42">
        <f t="shared" si="43"/>
        <v>-56869.029530322005</v>
      </c>
      <c r="AG176" s="42">
        <f t="shared" si="43"/>
        <v>10639502.08929744</v>
      </c>
      <c r="AH176" s="24"/>
    </row>
    <row r="177" spans="1:35" x14ac:dyDescent="0.2"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</row>
    <row r="178" spans="1:35" x14ac:dyDescent="0.2">
      <c r="C178" s="75">
        <v>5.8700000000000002E-2</v>
      </c>
      <c r="D178" s="10"/>
      <c r="E178" s="10"/>
      <c r="F178" s="10"/>
      <c r="G178" s="10"/>
      <c r="H178" s="10"/>
      <c r="I178" s="10"/>
      <c r="J178" s="10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</row>
    <row r="179" spans="1:35" ht="12" thickBot="1" x14ac:dyDescent="0.25">
      <c r="C179" s="74">
        <v>5.8700000000000002E-2</v>
      </c>
      <c r="D179" s="10"/>
      <c r="E179" s="10"/>
      <c r="F179" s="10"/>
      <c r="G179" s="10"/>
      <c r="H179" s="10"/>
      <c r="I179" s="10"/>
      <c r="J179" s="10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</row>
    <row r="180" spans="1:35" x14ac:dyDescent="0.2">
      <c r="A180" s="64"/>
      <c r="B180" s="65" t="s">
        <v>112</v>
      </c>
      <c r="C180" s="66"/>
      <c r="D180" s="67"/>
      <c r="E180" s="67"/>
      <c r="F180" s="67"/>
      <c r="G180" s="67"/>
      <c r="H180" s="67"/>
      <c r="I180" s="67"/>
      <c r="J180" s="67">
        <f>-J176</f>
        <v>-4.9999999813735485E-2</v>
      </c>
      <c r="K180" s="67">
        <f>-K176</f>
        <v>0.23975541675463319</v>
      </c>
      <c r="L180" s="67">
        <f t="shared" ref="L180:V180" si="44">-L176</f>
        <v>5.092702410183847E-2</v>
      </c>
      <c r="M180" s="67">
        <f t="shared" si="44"/>
        <v>-0.13881932361982763</v>
      </c>
      <c r="N180" s="67">
        <f t="shared" si="44"/>
        <v>-0.13949260604567826</v>
      </c>
      <c r="O180" s="67">
        <f t="shared" si="44"/>
        <v>-0.33017247496172786</v>
      </c>
      <c r="P180" s="67">
        <f t="shared" si="44"/>
        <v>2463115.4782115873</v>
      </c>
      <c r="Q180" s="67">
        <f t="shared" si="44"/>
        <v>2776142.0280837575</v>
      </c>
      <c r="R180" s="67">
        <f t="shared" si="44"/>
        <v>3084858.7379149273</v>
      </c>
      <c r="S180" s="67">
        <f t="shared" si="44"/>
        <v>2794796.6839366946</v>
      </c>
      <c r="T180" s="67">
        <f t="shared" si="44"/>
        <v>2510390.1734842919</v>
      </c>
      <c r="U180" s="67">
        <f t="shared" si="44"/>
        <v>2216660.2949585468</v>
      </c>
      <c r="V180" s="67">
        <f t="shared" si="44"/>
        <v>1983054.9680751408</v>
      </c>
      <c r="W180" s="67">
        <f t="shared" ref="W180" si="45">-W176</f>
        <v>1637361.5738643098</v>
      </c>
      <c r="X180" s="67">
        <f t="shared" ref="X180:AG180" si="46">-X176</f>
        <v>1640759.5738643098</v>
      </c>
      <c r="Y180" s="67">
        <f t="shared" si="46"/>
        <v>149289.87428403203</v>
      </c>
      <c r="Z180" s="67">
        <f t="shared" si="46"/>
        <v>103494.83241244416</v>
      </c>
      <c r="AA180" s="67">
        <f t="shared" si="46"/>
        <v>1632169.7207145463</v>
      </c>
      <c r="AB180" s="67">
        <f t="shared" si="46"/>
        <v>-12325268.145704046</v>
      </c>
      <c r="AC180" s="67">
        <f t="shared" si="46"/>
        <v>50435.833960065291</v>
      </c>
      <c r="AD180" s="67">
        <f t="shared" si="46"/>
        <v>48417.03536897459</v>
      </c>
      <c r="AE180" s="67">
        <f t="shared" si="46"/>
        <v>48890.715365001066</v>
      </c>
      <c r="AF180" s="67">
        <f t="shared" si="46"/>
        <v>56869.029530322005</v>
      </c>
      <c r="AG180" s="67">
        <f t="shared" si="46"/>
        <v>-10639502.08929744</v>
      </c>
      <c r="AH180" s="10"/>
    </row>
    <row r="181" spans="1:35" x14ac:dyDescent="0.2">
      <c r="A181" s="68"/>
      <c r="B181" s="1" t="s">
        <v>96</v>
      </c>
      <c r="D181" s="10"/>
      <c r="E181" s="10"/>
      <c r="F181" s="10"/>
      <c r="G181" s="10"/>
      <c r="H181" s="10"/>
      <c r="I181" s="10"/>
      <c r="J181" s="76">
        <f>(I182*$C$178)/12</f>
        <v>0</v>
      </c>
      <c r="K181" s="76">
        <f>(J182*$C$178)/12</f>
        <v>-2.4458333242218942E-4</v>
      </c>
      <c r="L181" s="76">
        <f>(K182*$C$178)/12</f>
        <v>9.2702382773479284E-4</v>
      </c>
      <c r="M181" s="76">
        <f t="shared" ref="M181:W181" si="47">(L182*$C$178)/12</f>
        <v>1.180676545523622E-3</v>
      </c>
      <c r="N181" s="76">
        <f t="shared" si="47"/>
        <v>5.0739416358515149E-4</v>
      </c>
      <c r="O181" s="76">
        <f t="shared" si="47"/>
        <v>-1.7247516453808732E-4</v>
      </c>
      <c r="P181" s="76">
        <f t="shared" si="47"/>
        <v>-1.7884125455724048E-3</v>
      </c>
      <c r="Q181" s="76">
        <f t="shared" si="47"/>
        <v>12048.738083757484</v>
      </c>
      <c r="R181" s="76">
        <f t="shared" si="47"/>
        <v>25687.637914926916</v>
      </c>
      <c r="S181" s="76">
        <f t="shared" si="47"/>
        <v>40903.393936694622</v>
      </c>
      <c r="T181" s="76">
        <f t="shared" si="47"/>
        <v>54774.693484291951</v>
      </c>
      <c r="U181" s="76">
        <f t="shared" si="47"/>
        <v>67322.624958546599</v>
      </c>
      <c r="V181" s="76">
        <f t="shared" si="47"/>
        <v>78495.108075141048</v>
      </c>
      <c r="W181" s="76">
        <f t="shared" si="47"/>
        <v>88579.523864309522</v>
      </c>
      <c r="X181" s="76">
        <f t="shared" ref="X181" si="48">(V182*$C$178)/12</f>
        <v>88579.523864309522</v>
      </c>
      <c r="Y181" s="73">
        <f>(X182*$C$179)/12</f>
        <v>97038.874284032034</v>
      </c>
      <c r="Z181" s="73">
        <f t="shared" ref="Z181:AG181" si="49">(Y182*$C$179)/12</f>
        <v>98243.832412444157</v>
      </c>
      <c r="AA181" s="73">
        <f t="shared" si="49"/>
        <v>99230.670714545893</v>
      </c>
      <c r="AB181" s="73">
        <f t="shared" si="49"/>
        <v>107700.10429595319</v>
      </c>
      <c r="AC181" s="73">
        <f t="shared" si="49"/>
        <v>47935.833960065291</v>
      </c>
      <c r="AD181" s="73">
        <f t="shared" si="49"/>
        <v>48417.03536897459</v>
      </c>
      <c r="AE181" s="73">
        <f t="shared" si="49"/>
        <v>48890.715365001066</v>
      </c>
      <c r="AF181" s="73">
        <f t="shared" si="49"/>
        <v>49369.029530322005</v>
      </c>
      <c r="AG181" s="73">
        <f t="shared" si="49"/>
        <v>49888.710702560318</v>
      </c>
      <c r="AH181" s="10"/>
    </row>
    <row r="182" spans="1:35" ht="12" thickBot="1" x14ac:dyDescent="0.25">
      <c r="A182" s="69"/>
      <c r="B182" s="70" t="s">
        <v>113</v>
      </c>
      <c r="C182" s="71"/>
      <c r="D182" s="72"/>
      <c r="E182" s="72"/>
      <c r="F182" s="72"/>
      <c r="G182" s="72"/>
      <c r="H182" s="72"/>
      <c r="I182" s="72"/>
      <c r="J182" s="72">
        <f>J180+J181</f>
        <v>-4.9999999813735485E-2</v>
      </c>
      <c r="K182" s="72">
        <f>J182+K180+K181</f>
        <v>0.18951083360847551</v>
      </c>
      <c r="L182" s="72">
        <f>K182+L180+L181</f>
        <v>0.24136488153804878</v>
      </c>
      <c r="M182" s="72">
        <f t="shared" ref="M182:W182" si="50">L182+M180+M181</f>
        <v>0.10372623446374477</v>
      </c>
      <c r="N182" s="72">
        <f t="shared" si="50"/>
        <v>-3.5258977418348339E-2</v>
      </c>
      <c r="O182" s="72">
        <f t="shared" si="50"/>
        <v>-0.36560392754461429</v>
      </c>
      <c r="P182" s="72">
        <f t="shared" si="50"/>
        <v>2463115.1108192471</v>
      </c>
      <c r="Q182" s="72">
        <f t="shared" si="50"/>
        <v>5251305.8769867625</v>
      </c>
      <c r="R182" s="72">
        <f t="shared" si="50"/>
        <v>8361852.2528166166</v>
      </c>
      <c r="S182" s="72">
        <f t="shared" si="50"/>
        <v>11197552.330690006</v>
      </c>
      <c r="T182" s="72">
        <f t="shared" si="50"/>
        <v>13762717.197658589</v>
      </c>
      <c r="U182" s="72">
        <f t="shared" si="50"/>
        <v>16046700.117575683</v>
      </c>
      <c r="V182" s="72">
        <f t="shared" si="50"/>
        <v>18108250.193725966</v>
      </c>
      <c r="W182" s="72">
        <f t="shared" si="50"/>
        <v>19834191.291454587</v>
      </c>
      <c r="X182" s="72">
        <f t="shared" ref="X182" si="51">V182+X180+X181</f>
        <v>19837589.291454587</v>
      </c>
      <c r="Y182" s="72">
        <f t="shared" ref="Y182" si="52">X182+Y180+Y181</f>
        <v>20083918.040022653</v>
      </c>
      <c r="Z182" s="72">
        <f t="shared" ref="Z182" si="53">Y182+Z180+Z181</f>
        <v>20285656.704847541</v>
      </c>
      <c r="AA182" s="72">
        <f t="shared" ref="AA182" si="54">Z182+AA180+AA181</f>
        <v>22017057.096276633</v>
      </c>
      <c r="AB182" s="72">
        <f t="shared" ref="AB182" si="55">AA182+AB180+AB181</f>
        <v>9799489.0548685417</v>
      </c>
      <c r="AC182" s="72">
        <f t="shared" ref="AC182" si="56">AB182+AC180+AC181</f>
        <v>9897860.7227886729</v>
      </c>
      <c r="AD182" s="72">
        <f t="shared" ref="AD182" si="57">AC182+AD180+AD181</f>
        <v>9994694.7935266234</v>
      </c>
      <c r="AE182" s="72">
        <f t="shared" ref="AE182" si="58">AD182+AE180+AE181</f>
        <v>10092476.224256627</v>
      </c>
      <c r="AF182" s="72">
        <f t="shared" ref="AF182" si="59">AE182+AF180+AF181</f>
        <v>10198714.283317272</v>
      </c>
      <c r="AG182" s="72">
        <f>AF182+AG180+AG181</f>
        <v>-390899.09527760796</v>
      </c>
      <c r="AH182" s="12"/>
    </row>
    <row r="183" spans="1:35" x14ac:dyDescent="0.2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I183" s="10"/>
    </row>
    <row r="184" spans="1:35" x14ac:dyDescent="0.2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</row>
    <row r="185" spans="1:35" ht="12" x14ac:dyDescent="0.25">
      <c r="B185" s="44" t="s">
        <v>97</v>
      </c>
      <c r="C185" s="45"/>
      <c r="D185" s="77"/>
      <c r="E185" s="77"/>
      <c r="F185" s="77"/>
      <c r="G185" s="77"/>
      <c r="H185" s="77"/>
      <c r="I185" s="77"/>
      <c r="J185" s="78">
        <f>SUM(K185:AD185)</f>
        <v>1.0000000000000002</v>
      </c>
      <c r="K185" s="79">
        <v>0.04</v>
      </c>
      <c r="L185" s="79">
        <v>0.05</v>
      </c>
      <c r="M185" s="79">
        <v>0.06</v>
      </c>
      <c r="N185" s="79">
        <v>0.06</v>
      </c>
      <c r="O185" s="79">
        <v>7.0000000000000007E-2</v>
      </c>
      <c r="P185" s="79">
        <v>0.08</v>
      </c>
      <c r="Q185" s="79">
        <v>0.09</v>
      </c>
      <c r="R185" s="79">
        <v>0.1</v>
      </c>
      <c r="S185" s="79">
        <v>0.09</v>
      </c>
      <c r="T185" s="79">
        <v>0.08</v>
      </c>
      <c r="U185" s="79">
        <v>7.0000000000000007E-2</v>
      </c>
      <c r="V185" s="79">
        <v>0.06</v>
      </c>
      <c r="W185" s="79">
        <v>0.05</v>
      </c>
      <c r="X185" s="79">
        <v>0.05</v>
      </c>
      <c r="Y185" s="79"/>
      <c r="Z185" s="79"/>
      <c r="AA185" s="79">
        <v>0.05</v>
      </c>
      <c r="AB185" s="79"/>
      <c r="AC185" s="79"/>
      <c r="AD185" s="80"/>
    </row>
    <row r="187" spans="1:35" x14ac:dyDescent="0.2">
      <c r="AF187" s="10"/>
    </row>
    <row r="188" spans="1:35" x14ac:dyDescent="0.2">
      <c r="C188" s="55"/>
      <c r="AF188" s="10"/>
    </row>
  </sheetData>
  <sheetProtection formatCells="0" formatColumns="0" formatRows="0"/>
  <mergeCells count="18">
    <mergeCell ref="A163:B163"/>
    <mergeCell ref="A95:B95"/>
    <mergeCell ref="A4:B4"/>
    <mergeCell ref="A18:B18"/>
    <mergeCell ref="A47:B47"/>
    <mergeCell ref="A70:B70"/>
    <mergeCell ref="A86:B86"/>
    <mergeCell ref="A119:B119"/>
    <mergeCell ref="Y1:AD1"/>
    <mergeCell ref="AE1:AG1"/>
    <mergeCell ref="K1:X1"/>
    <mergeCell ref="A150:B150"/>
    <mergeCell ref="A102:B102"/>
    <mergeCell ref="A106:B106"/>
    <mergeCell ref="A135:B135"/>
    <mergeCell ref="A142:B142"/>
    <mergeCell ref="A146:B146"/>
    <mergeCell ref="A1:C3"/>
  </mergeCells>
  <dataValidations count="1">
    <dataValidation type="decimal" operator="greaterThanOrEqual" allowBlank="1" showInputMessage="1" showErrorMessage="1" sqref="C103:C104 C19:C39 C96:C100 C87:C93 C136:C137 C139:C140 C143:C144 C154:C157 C107:C117 C147:C148 C6:C10 C82:C84 C71:C80 C66:C68 C41:C43 C12:C14 C151:C152 C48:C64" xr:uid="{00000000-0002-0000-0000-000000000000}">
      <formula1>0</formula1>
    </dataValidation>
  </dataValidations>
  <printOptions horizontalCentered="1"/>
  <pageMargins left="0.2" right="0.2" top="0.75" bottom="0.5" header="0.3" footer="0.3"/>
  <pageSetup paperSize="17" scale="60" fitToHeight="0" orientation="landscape" r:id="rId1"/>
  <headerFooter>
    <oddFooter>&amp;L&amp;A&amp;C&amp;D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Uses Over Time</vt:lpstr>
      <vt:lpstr>'Uses Over Time'!Print_Area</vt:lpstr>
      <vt:lpstr>'Uses Over Time'!Print_Titles</vt:lpstr>
    </vt:vector>
  </TitlesOfParts>
  <Company>US Bancorp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Enos, Jodi L</dc:creator>
  <cp:lastModifiedBy>Nora Cronin</cp:lastModifiedBy>
  <dcterms:created xsi:type="dcterms:W3CDTF">2016-03-29T14:23:56Z</dcterms:created>
  <dcterms:modified xsi:type="dcterms:W3CDTF">2023-09-08T19:02:00Z</dcterms:modified>
</cp:coreProperties>
</file>